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STATISTIK/"/>
    </mc:Choice>
  </mc:AlternateContent>
  <xr:revisionPtr revIDLastSave="192" documentId="11_1C718892AC3CC853F61516CEFC0A9177FD028A2A" xr6:coauthVersionLast="47" xr6:coauthVersionMax="47" xr10:uidLastSave="{04B4D439-6A67-40C6-BC3A-3C5A02BC61DE}"/>
  <bookViews>
    <workbookView xWindow="28680" yWindow="-120" windowWidth="29040" windowHeight="15840" tabRatio="500" xr2:uid="{00000000-000D-0000-FFFF-FFFF00000000}"/>
  </bookViews>
  <sheets>
    <sheet name="DELTAGANDE" sheetId="1" r:id="rId1"/>
    <sheet name="DIAGRAM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65" i="1" l="1"/>
  <c r="O4" i="1"/>
  <c r="M19" i="1"/>
  <c r="O19" i="1" s="1"/>
  <c r="L66" i="1"/>
  <c r="L65" i="1"/>
  <c r="K66" i="1"/>
  <c r="K65" i="1"/>
  <c r="J66" i="1"/>
  <c r="J65" i="1"/>
  <c r="I66" i="1"/>
  <c r="I65" i="1"/>
  <c r="H66" i="1"/>
  <c r="H65" i="1"/>
  <c r="G66" i="1"/>
  <c r="G65" i="1"/>
  <c r="F66" i="1"/>
  <c r="F65" i="1"/>
  <c r="E66" i="1"/>
  <c r="E65" i="1"/>
  <c r="D66" i="1"/>
  <c r="D65" i="1"/>
  <c r="C66" i="1"/>
  <c r="C65" i="1"/>
  <c r="B66" i="1"/>
  <c r="B65" i="1"/>
  <c r="B64" i="1"/>
  <c r="D73" i="1"/>
  <c r="D75" i="1"/>
  <c r="D74" i="1"/>
  <c r="D76" i="1"/>
  <c r="D78" i="1"/>
  <c r="D77" i="1"/>
  <c r="D79" i="1"/>
  <c r="D80" i="1"/>
  <c r="D81" i="1"/>
  <c r="D82" i="1"/>
  <c r="D83" i="1"/>
  <c r="D84" i="1"/>
  <c r="D72" i="1"/>
  <c r="C64" i="1"/>
  <c r="D64" i="1"/>
  <c r="E64" i="1"/>
  <c r="F64" i="1"/>
  <c r="G64" i="1"/>
  <c r="H64" i="1"/>
  <c r="I64" i="1"/>
  <c r="J64" i="1"/>
  <c r="K64" i="1"/>
  <c r="L64" i="1"/>
  <c r="L63" i="1"/>
  <c r="K63" i="1"/>
  <c r="J63" i="1"/>
  <c r="I63" i="1"/>
  <c r="H63" i="1"/>
  <c r="G63" i="1"/>
  <c r="F63" i="1"/>
  <c r="E63" i="1"/>
  <c r="C63" i="1"/>
  <c r="B63" i="1"/>
  <c r="M60" i="1"/>
  <c r="O60" i="1" s="1"/>
  <c r="C62" i="1"/>
  <c r="D62" i="1"/>
  <c r="E62" i="1"/>
  <c r="F62" i="1"/>
  <c r="G62" i="1"/>
  <c r="H62" i="1"/>
  <c r="I62" i="1"/>
  <c r="J62" i="1"/>
  <c r="K62" i="1"/>
  <c r="L62" i="1"/>
  <c r="B62" i="1"/>
  <c r="AC60" i="1"/>
  <c r="X60" i="1"/>
  <c r="AB62" i="1"/>
  <c r="AA62" i="1"/>
  <c r="Z62" i="1"/>
  <c r="Y62" i="1"/>
  <c r="W62" i="1"/>
  <c r="V62" i="1"/>
  <c r="U62" i="1"/>
  <c r="T62" i="1"/>
  <c r="S62" i="1"/>
  <c r="R62" i="1"/>
  <c r="D63" i="1"/>
  <c r="X59" i="1"/>
  <c r="AC59" i="1"/>
  <c r="AD53" i="1"/>
  <c r="AD54" i="1"/>
  <c r="X55" i="1"/>
  <c r="AC55" i="1"/>
  <c r="X56" i="1"/>
  <c r="AC56" i="1"/>
  <c r="M59" i="1"/>
  <c r="O59" i="1" s="1"/>
  <c r="M47" i="1"/>
  <c r="O47" i="1" s="1"/>
  <c r="M48" i="1"/>
  <c r="O48" i="1" s="1"/>
  <c r="M49" i="1"/>
  <c r="O49" i="1" s="1"/>
  <c r="M50" i="1"/>
  <c r="O50" i="1" s="1"/>
  <c r="M51" i="1"/>
  <c r="O51" i="1" s="1"/>
  <c r="M52" i="1"/>
  <c r="O52" i="1" s="1"/>
  <c r="M53" i="1"/>
  <c r="O53" i="1" s="1"/>
  <c r="M54" i="1"/>
  <c r="O54" i="1" s="1"/>
  <c r="M55" i="1"/>
  <c r="O55" i="1" s="1"/>
  <c r="M56" i="1"/>
  <c r="O56" i="1" s="1"/>
  <c r="M3" i="1"/>
  <c r="O3" i="1" s="1"/>
  <c r="M5" i="1"/>
  <c r="O5" i="1" s="1"/>
  <c r="M6" i="1"/>
  <c r="O6" i="1" s="1"/>
  <c r="M7" i="1"/>
  <c r="O7" i="1" s="1"/>
  <c r="M8" i="1"/>
  <c r="O8" i="1" s="1"/>
  <c r="M9" i="1"/>
  <c r="O9" i="1" s="1"/>
  <c r="M10" i="1"/>
  <c r="O10" i="1" s="1"/>
  <c r="M11" i="1"/>
  <c r="O11" i="1" s="1"/>
  <c r="M12" i="1"/>
  <c r="O12" i="1" s="1"/>
  <c r="M13" i="1"/>
  <c r="O13" i="1" s="1"/>
  <c r="M14" i="1"/>
  <c r="O14" i="1" s="1"/>
  <c r="M15" i="1"/>
  <c r="O15" i="1" s="1"/>
  <c r="M16" i="1"/>
  <c r="O16" i="1" s="1"/>
  <c r="M17" i="1"/>
  <c r="O17" i="1" s="1"/>
  <c r="M18" i="1"/>
  <c r="O18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O25" i="1" s="1"/>
  <c r="M26" i="1"/>
  <c r="O26" i="1" s="1"/>
  <c r="M27" i="1"/>
  <c r="O27" i="1" s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O39" i="1" s="1"/>
  <c r="M40" i="1"/>
  <c r="O40" i="1" s="1"/>
  <c r="M41" i="1"/>
  <c r="O41" i="1" s="1"/>
  <c r="M42" i="1"/>
  <c r="O42" i="1" s="1"/>
  <c r="M43" i="1"/>
  <c r="O43" i="1" s="1"/>
  <c r="M44" i="1"/>
  <c r="O44" i="1" s="1"/>
  <c r="M45" i="1"/>
  <c r="O45" i="1" s="1"/>
  <c r="M46" i="1"/>
  <c r="O46" i="1" s="1"/>
  <c r="X3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AC3" i="1"/>
  <c r="AC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Q57" i="1"/>
  <c r="Q58" i="1" s="1"/>
  <c r="Q59" i="1" s="1"/>
  <c r="Q60" i="1" s="1"/>
  <c r="A56" i="1"/>
  <c r="A57" i="1" s="1"/>
  <c r="A58" i="1" s="1"/>
  <c r="AD56" i="1" l="1"/>
  <c r="M66" i="1"/>
  <c r="AD55" i="1"/>
  <c r="M64" i="1"/>
  <c r="AD60" i="1"/>
  <c r="N60" i="1" s="1"/>
  <c r="AC62" i="1"/>
  <c r="X62" i="1"/>
  <c r="AD59" i="1"/>
  <c r="N59" i="1" s="1"/>
  <c r="M62" i="1"/>
  <c r="M63" i="1"/>
  <c r="N64" i="1" l="1"/>
  <c r="N66" i="1"/>
  <c r="N65" i="1"/>
  <c r="N63" i="1"/>
  <c r="AD62" i="1"/>
  <c r="N62" i="1"/>
</calcChain>
</file>

<file path=xl/sharedStrings.xml><?xml version="1.0" encoding="utf-8"?>
<sst xmlns="http://schemas.openxmlformats.org/spreadsheetml/2006/main" count="135" uniqueCount="89">
  <si>
    <t>Veteranklass tillkommer för gubbar. V från 68 år</t>
  </si>
  <si>
    <t>skidor</t>
  </si>
  <si>
    <t>Skridskotävlingen genomfördes åren 1973-76 på Östermalms IP</t>
  </si>
  <si>
    <t>Skidtävl. kunde ej genomföras</t>
  </si>
  <si>
    <t>Cykel i stället för skidor. Snö vid cykelmomentet. Cykelmomentet flyttas fram</t>
  </si>
  <si>
    <t>Skridskotävlingen tillbaka till Lidingövallen</t>
  </si>
  <si>
    <t>FotOL införs i stället för cykelOL för Ladies</t>
  </si>
  <si>
    <t>Stadgar för föreningen antas 2 dec 1982. Träningsgrupp infördes, inga resultat redovisades.</t>
  </si>
  <si>
    <t>Gubbarnas veteranklass delades upp i YV 60-67 år och ÄV 68-. Fjällvandringar i föreningens regi.  Fjällvandringen utökas med cykelturer på Åland.</t>
  </si>
  <si>
    <t>Vårfesten på Hemvärnsgården och årsfesten på Militärhögskolan.</t>
  </si>
  <si>
    <t>Vid lika resultat i grentävlingarna erhåller de tävlande samma platssiffra. Skridsko Sollentunavallen</t>
  </si>
  <si>
    <t>Nya åldersklasser för Gubbar: Y 35-49.tidigare 40-49) Ä 50-59, YV 60-69, ÄV 70- 
Skridskotävlingen genomfördes på Sollentunavallen.</t>
  </si>
  <si>
    <t>skidor; skridskor</t>
  </si>
  <si>
    <t>Covd-19 pandemi - enbart SKR genomförders, övriga aktiviteter inställda.</t>
    <phoneticPr fontId="3" type="noConversion"/>
  </si>
  <si>
    <t>Ändrat 2020-12-31 (Danieol Hanngren)</t>
    <phoneticPr fontId="3" type="noConversion"/>
  </si>
  <si>
    <t>LY ändras till 35-54 år (tidigare 35-49) LÄ 50-59. GYV 60-69, GÄV 70-</t>
  </si>
  <si>
    <t>MOTIONSPOKALEN blev det nya samlande namnet för föreningen. Skridsko åter till L-ö vallen</t>
  </si>
  <si>
    <t>Yngre och äldre gubbar slås ihop till en klass G 35-59 år</t>
  </si>
  <si>
    <t xml:space="preserve">Barbro Klintmar avgår som kassör efter 16 år.
Skridsko åter till Österm. IP </t>
  </si>
  <si>
    <t>Bengt Stefensson avgår som huvudledare efter 16 år.</t>
  </si>
  <si>
    <t>skridskor</t>
  </si>
  <si>
    <t>Skridskotävl. kunde ej genomföras.
L-E Dahlstedt ny ordf. och L Centerlind huvudledare</t>
  </si>
  <si>
    <t>Sista året med tidtagning på skidmomentet</t>
  </si>
  <si>
    <t>Simningen genomfördes på Bosön</t>
  </si>
  <si>
    <t>2010-2023</t>
    <phoneticPr fontId="3" type="noConversion"/>
  </si>
  <si>
    <t>1966-…</t>
    <phoneticPr fontId="3" type="noConversion"/>
  </si>
  <si>
    <t xml:space="preserve">Kulstötning infördes för Ladies Yngre, åtta tävlingar räknades in i slutresultatet. </t>
  </si>
  <si>
    <t>Veteranklass infördes för Ladies</t>
  </si>
  <si>
    <t>Gemensam tävlingsdag för Ladies och Gubbar i orientering. Elektronisk stämpling infördes. Gemensam start för G i terränglöpningen, samt två varv på 1500 m:s banan</t>
  </si>
  <si>
    <t xml:space="preserve">Nya distanser skidor G 7,5 km, GYV, LY 5 km, Övriga klasser 2,5 km </t>
  </si>
  <si>
    <t>Lennart Centerlind slutar som huvudledare efter 16 år.
Föreningens hemsida omarbetades, ny layout och med mer information.</t>
  </si>
  <si>
    <t>LÄV 80- ny klass, LY o. GY 35-49, LÄ o. GÄ 50-69, LV o. GV 70-79 år</t>
  </si>
  <si>
    <t>Jubileumsskrift framtagen av L-E Dahlstedt</t>
  </si>
  <si>
    <t xml:space="preserve">Barbro Flodin och Yvonne Trotzig slutar i styrelselsen efter 29 resp.30 år. Lennart Center-lind slutar som grenledare i skridsko efter 29 år. </t>
  </si>
  <si>
    <t>Skiorna avgjordes på konstsnö på Grönsta</t>
  </si>
  <si>
    <t xml:space="preserve">GÄV ny klass 80 år och äldre. Fritt deltagande </t>
  </si>
  <si>
    <t>för nya medlemmar</t>
  </si>
  <si>
    <t>Lasse D/Motionspokalen/FULLF.ÄNDRING -2 1966-</t>
  </si>
  <si>
    <t>MEDEL (1966-…)</t>
    <phoneticPr fontId="3" type="noConversion"/>
  </si>
  <si>
    <t xml:space="preserve"> </t>
  </si>
  <si>
    <t>År</t>
  </si>
  <si>
    <t>Ski</t>
  </si>
  <si>
    <t>Skr</t>
  </si>
  <si>
    <t>Sim</t>
  </si>
  <si>
    <t>Bow</t>
  </si>
  <si>
    <t>Ter</t>
  </si>
  <si>
    <t>Sky</t>
  </si>
  <si>
    <t>Var</t>
  </si>
  <si>
    <t>Kul</t>
  </si>
  <si>
    <t>Ori</t>
  </si>
  <si>
    <t>Bor</t>
  </si>
  <si>
    <t>Bad</t>
  </si>
  <si>
    <t>XX</t>
  </si>
  <si>
    <t>Endast ladies inräknade i varpan</t>
  </si>
  <si>
    <t>Uppgifter saknas</t>
  </si>
  <si>
    <t>STARTANDE PER GREN SAMT FULLFÖLJANDE I STIPULERAT ANTAL GRENAR 1966-</t>
  </si>
  <si>
    <t>Start</t>
  </si>
  <si>
    <t>Fullfölj</t>
  </si>
  <si>
    <t>STARTER</t>
    <phoneticPr fontId="3" type="noConversion"/>
  </si>
  <si>
    <t>FULLFÖLJ</t>
    <phoneticPr fontId="3" type="noConversion"/>
  </si>
  <si>
    <t>GREN</t>
    <phoneticPr fontId="3" type="noConversion"/>
  </si>
  <si>
    <t>Fullföljande/Ändringar av klassindelningar/Inställda tävlingar/Nya grenar/Åldersklassändringar</t>
  </si>
  <si>
    <t>GY</t>
  </si>
  <si>
    <t>GÄ</t>
  </si>
  <si>
    <t>G</t>
  </si>
  <si>
    <t>GV</t>
  </si>
  <si>
    <t>GYV</t>
  </si>
  <si>
    <t>GÄV</t>
  </si>
  <si>
    <t>G TOT</t>
  </si>
  <si>
    <t>LY</t>
  </si>
  <si>
    <t>LÄ</t>
  </si>
  <si>
    <t>LV</t>
  </si>
  <si>
    <t>LÄV</t>
  </si>
  <si>
    <t>L TOT</t>
  </si>
  <si>
    <t>TOT</t>
  </si>
  <si>
    <t>Anmärkning</t>
  </si>
  <si>
    <t>Den första tävl. Skidor genomförs 30/1.GY 40- GÄ 50-</t>
  </si>
  <si>
    <t xml:space="preserve">Ladies startar, benämns: Juniorer 35 år- (LY) Seniorer 45 år- (LÄ)    </t>
  </si>
  <si>
    <t>Från 1969 är Ladies klasser LY 35- och LÄ 45-</t>
  </si>
  <si>
    <t>Bordtennis tillkommer som 11:e gren för G och 10:e för L</t>
  </si>
  <si>
    <t>FotOL införs i stället för cykel OL för Gubbar</t>
  </si>
  <si>
    <t>Inställda grenar</t>
  </si>
  <si>
    <t>Alla grenar</t>
  </si>
  <si>
    <t>Alla grenar utom SKR</t>
  </si>
  <si>
    <t>Covd-19 pandemi.</t>
  </si>
  <si>
    <t>Start/gren</t>
  </si>
  <si>
    <t>LÄGST ANTAL</t>
  </si>
  <si>
    <t>HÖGST ANTAL</t>
  </si>
  <si>
    <t>MEDEL (2010-…)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</si>
</sst>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2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</font>
    <font>
      <b/>
      <sz val="14"/>
      <name val="Calibri"/>
      <family val="2"/>
    </font>
    <font>
      <b/>
      <sz val="11"/>
      <color rgb="FF0070C0"/>
      <name val="Calibri"/>
      <family val="2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</font>
    <font>
      <b/>
      <i/>
      <sz val="12"/>
      <color theme="0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rgb="FFFF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8"/>
      </patternFill>
    </fill>
    <fill>
      <patternFill patternType="solid">
        <fgColor indexed="52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8"/>
      </patternFill>
    </fill>
    <fill>
      <patternFill patternType="solid">
        <fgColor rgb="FFC000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84">
    <xf numFmtId="0" fontId="0" fillId="0" borderId="0" xfId="0"/>
    <xf numFmtId="0" fontId="9" fillId="0" borderId="0" xfId="0" applyFont="1"/>
    <xf numFmtId="0" fontId="8" fillId="0" borderId="0" xfId="0" applyFont="1"/>
    <xf numFmtId="0" fontId="6" fillId="0" borderId="0" xfId="0" applyFont="1" applyAlignment="1">
      <alignment horizontal="center"/>
    </xf>
    <xf numFmtId="0" fontId="0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9" fillId="0" borderId="3" xfId="0" applyFont="1" applyBorder="1"/>
    <xf numFmtId="0" fontId="11" fillId="0" borderId="0" xfId="0" applyFont="1" applyAlignment="1">
      <alignment horizontal="center"/>
    </xf>
    <xf numFmtId="1" fontId="9" fillId="0" borderId="4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5" fillId="0" borderId="0" xfId="0" applyFont="1"/>
    <xf numFmtId="0" fontId="12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wrapText="1"/>
    </xf>
    <xf numFmtId="0" fontId="16" fillId="0" borderId="7" xfId="0" applyFont="1" applyBorder="1" applyAlignment="1">
      <alignment wrapText="1"/>
    </xf>
    <xf numFmtId="0" fontId="15" fillId="0" borderId="7" xfId="0" applyFont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9" fontId="0" fillId="0" borderId="0" xfId="3" applyFont="1" applyAlignment="1">
      <alignment horizontal="left"/>
    </xf>
    <xf numFmtId="9" fontId="8" fillId="0" borderId="0" xfId="3" applyFont="1" applyAlignment="1">
      <alignment horizontal="left"/>
    </xf>
    <xf numFmtId="0" fontId="11" fillId="4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9" fillId="0" borderId="0" xfId="0" applyFont="1"/>
    <xf numFmtId="0" fontId="20" fillId="0" borderId="7" xfId="0" applyFont="1" applyBorder="1" applyAlignment="1">
      <alignment horizontal="center"/>
    </xf>
    <xf numFmtId="0" fontId="19" fillId="0" borderId="0" xfId="0" quotePrefix="1" applyFont="1"/>
    <xf numFmtId="0" fontId="21" fillId="0" borderId="0" xfId="0" applyFont="1"/>
    <xf numFmtId="0" fontId="22" fillId="8" borderId="0" xfId="0" applyFont="1" applyFill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8" fillId="8" borderId="0" xfId="0" applyFont="1" applyFill="1" applyAlignment="1">
      <alignment horizontal="center"/>
    </xf>
    <xf numFmtId="3" fontId="8" fillId="8" borderId="0" xfId="0" applyNumberFormat="1" applyFont="1" applyFill="1" applyAlignment="1">
      <alignment horizontal="center"/>
    </xf>
    <xf numFmtId="0" fontId="8" fillId="8" borderId="0" xfId="0" applyFont="1" applyFill="1"/>
    <xf numFmtId="1" fontId="8" fillId="8" borderId="0" xfId="0" applyNumberFormat="1" applyFont="1" applyFill="1" applyAlignment="1">
      <alignment horizontal="center"/>
    </xf>
    <xf numFmtId="0" fontId="10" fillId="8" borderId="0" xfId="0" applyFont="1" applyFill="1"/>
    <xf numFmtId="1" fontId="10" fillId="8" borderId="0" xfId="0" applyNumberFormat="1" applyFont="1" applyFill="1" applyAlignment="1">
      <alignment horizontal="center"/>
    </xf>
    <xf numFmtId="0" fontId="8" fillId="8" borderId="1" xfId="0" applyFont="1" applyFill="1" applyBorder="1" applyAlignment="1">
      <alignment horizontal="left"/>
    </xf>
    <xf numFmtId="0" fontId="8" fillId="8" borderId="2" xfId="0" applyFont="1" applyFill="1" applyBorder="1" applyAlignment="1">
      <alignment horizontal="right"/>
    </xf>
    <xf numFmtId="0" fontId="8" fillId="8" borderId="5" xfId="0" applyFont="1" applyFill="1" applyBorder="1"/>
    <xf numFmtId="1" fontId="8" fillId="8" borderId="6" xfId="0" applyNumberFormat="1" applyFont="1" applyFill="1" applyBorder="1"/>
    <xf numFmtId="1" fontId="9" fillId="8" borderId="6" xfId="0" applyNumberFormat="1" applyFont="1" applyFill="1" applyBorder="1"/>
    <xf numFmtId="0" fontId="13" fillId="8" borderId="0" xfId="0" applyFont="1" applyFill="1" applyAlignment="1">
      <alignment horizontal="center"/>
    </xf>
    <xf numFmtId="0" fontId="23" fillId="12" borderId="0" xfId="0" applyFont="1" applyFill="1" applyAlignment="1">
      <alignment horizontal="center"/>
    </xf>
    <xf numFmtId="0" fontId="24" fillId="12" borderId="0" xfId="0" applyFont="1" applyFill="1" applyAlignment="1">
      <alignment horizontal="center"/>
    </xf>
    <xf numFmtId="0" fontId="25" fillId="12" borderId="0" xfId="0" applyFont="1" applyFill="1" applyAlignment="1">
      <alignment horizontal="center"/>
    </xf>
    <xf numFmtId="1" fontId="24" fillId="12" borderId="0" xfId="0" applyNumberFormat="1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26" fillId="12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164" fontId="8" fillId="8" borderId="0" xfId="0" applyNumberFormat="1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0" fontId="29" fillId="0" borderId="0" xfId="0" applyFont="1"/>
    <xf numFmtId="0" fontId="30" fillId="0" borderId="0" xfId="0" applyFont="1"/>
    <xf numFmtId="0" fontId="31" fillId="12" borderId="0" xfId="0" applyFont="1" applyFill="1"/>
    <xf numFmtId="1" fontId="31" fillId="12" borderId="0" xfId="0" applyNumberFormat="1" applyFont="1" applyFill="1" applyAlignment="1">
      <alignment horizontal="center"/>
    </xf>
    <xf numFmtId="0" fontId="32" fillId="2" borderId="0" xfId="0" applyFont="1" applyFill="1"/>
    <xf numFmtId="1" fontId="32" fillId="2" borderId="0" xfId="0" applyNumberFormat="1" applyFont="1" applyFill="1" applyAlignment="1">
      <alignment horizontal="center"/>
    </xf>
    <xf numFmtId="0" fontId="27" fillId="8" borderId="0" xfId="0" applyFont="1" applyFill="1" applyAlignment="1">
      <alignment horizontal="center"/>
    </xf>
    <xf numFmtId="0" fontId="33" fillId="0" borderId="0" xfId="0" applyFont="1"/>
    <xf numFmtId="0" fontId="33" fillId="9" borderId="7" xfId="0" applyFont="1" applyFill="1" applyBorder="1" applyAlignment="1">
      <alignment horizontal="center"/>
    </xf>
    <xf numFmtId="0" fontId="33" fillId="5" borderId="7" xfId="0" applyFont="1" applyFill="1" applyBorder="1" applyAlignment="1">
      <alignment horizontal="center"/>
    </xf>
    <xf numFmtId="0" fontId="33" fillId="6" borderId="7" xfId="0" applyFont="1" applyFill="1" applyBorder="1" applyAlignment="1">
      <alignment horizontal="center"/>
    </xf>
    <xf numFmtId="0" fontId="33" fillId="7" borderId="0" xfId="0" applyFont="1" applyFill="1" applyAlignment="1">
      <alignment horizontal="center"/>
    </xf>
    <xf numFmtId="0" fontId="34" fillId="8" borderId="0" xfId="0" applyFont="1" applyFill="1" applyAlignment="1">
      <alignment horizontal="center"/>
    </xf>
    <xf numFmtId="0" fontId="33" fillId="11" borderId="7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33" fillId="8" borderId="7" xfId="0" applyFont="1" applyFill="1" applyBorder="1" applyAlignment="1">
      <alignment horizontal="center"/>
    </xf>
    <xf numFmtId="0" fontId="33" fillId="10" borderId="7" xfId="0" applyFont="1" applyFill="1" applyBorder="1" applyAlignment="1">
      <alignment horizontal="center"/>
    </xf>
    <xf numFmtId="0" fontId="33" fillId="4" borderId="7" xfId="0" applyFont="1" applyFill="1" applyBorder="1" applyAlignment="1">
      <alignment horizontal="center"/>
    </xf>
    <xf numFmtId="0" fontId="33" fillId="4" borderId="0" xfId="0" applyFont="1" applyFill="1" applyAlignment="1">
      <alignment horizontal="center"/>
    </xf>
    <xf numFmtId="0" fontId="33" fillId="0" borderId="0" xfId="0" applyFont="1" applyAlignment="1">
      <alignment horizontal="left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DELTAGANDE!$M$2</c:f>
              <c:strCache>
                <c:ptCount val="1"/>
                <c:pt idx="0">
                  <c:v>Start</c:v>
                </c:pt>
              </c:strCache>
            </c:strRef>
          </c:tx>
          <c:marker>
            <c:symbol val="circle"/>
            <c:size val="5"/>
          </c:marker>
          <c:cat>
            <c:numRef>
              <c:f>DELTAGANDE!$A$3:$A$60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DELTAGANDE!$M$3:$M$60</c:f>
              <c:numCache>
                <c:formatCode>General</c:formatCode>
                <c:ptCount val="58"/>
                <c:pt idx="0">
                  <c:v>521</c:v>
                </c:pt>
                <c:pt idx="1">
                  <c:v>667</c:v>
                </c:pt>
                <c:pt idx="2">
                  <c:v>893</c:v>
                </c:pt>
                <c:pt idx="3">
                  <c:v>1174</c:v>
                </c:pt>
                <c:pt idx="4">
                  <c:v>1321</c:v>
                </c:pt>
                <c:pt idx="5">
                  <c:v>1190</c:v>
                </c:pt>
                <c:pt idx="6">
                  <c:v>1388</c:v>
                </c:pt>
                <c:pt idx="7">
                  <c:v>983</c:v>
                </c:pt>
                <c:pt idx="8">
                  <c:v>981</c:v>
                </c:pt>
                <c:pt idx="9">
                  <c:v>1045</c:v>
                </c:pt>
                <c:pt idx="10">
                  <c:v>1026</c:v>
                </c:pt>
                <c:pt idx="11">
                  <c:v>1179</c:v>
                </c:pt>
                <c:pt idx="12">
                  <c:v>1056</c:v>
                </c:pt>
                <c:pt idx="13">
                  <c:v>1249</c:v>
                </c:pt>
                <c:pt idx="14">
                  <c:v>1270</c:v>
                </c:pt>
                <c:pt idx="15">
                  <c:v>1335</c:v>
                </c:pt>
                <c:pt idx="16">
                  <c:v>1364</c:v>
                </c:pt>
                <c:pt idx="17">
                  <c:v>1324</c:v>
                </c:pt>
                <c:pt idx="18">
                  <c:v>1165</c:v>
                </c:pt>
                <c:pt idx="19">
                  <c:v>1184</c:v>
                </c:pt>
                <c:pt idx="20">
                  <c:v>1238</c:v>
                </c:pt>
                <c:pt idx="21">
                  <c:v>1128</c:v>
                </c:pt>
                <c:pt idx="22">
                  <c:v>987</c:v>
                </c:pt>
                <c:pt idx="23">
                  <c:v>871</c:v>
                </c:pt>
                <c:pt idx="24">
                  <c:v>758</c:v>
                </c:pt>
                <c:pt idx="25">
                  <c:v>983</c:v>
                </c:pt>
                <c:pt idx="26">
                  <c:v>865</c:v>
                </c:pt>
                <c:pt idx="27">
                  <c:v>739</c:v>
                </c:pt>
                <c:pt idx="28">
                  <c:v>791</c:v>
                </c:pt>
                <c:pt idx="29">
                  <c:v>684</c:v>
                </c:pt>
                <c:pt idx="30">
                  <c:v>718</c:v>
                </c:pt>
                <c:pt idx="31">
                  <c:v>656</c:v>
                </c:pt>
                <c:pt idx="32">
                  <c:v>656</c:v>
                </c:pt>
                <c:pt idx="33">
                  <c:v>633</c:v>
                </c:pt>
                <c:pt idx="34">
                  <c:v>541</c:v>
                </c:pt>
                <c:pt idx="35">
                  <c:v>529</c:v>
                </c:pt>
                <c:pt idx="36">
                  <c:v>650</c:v>
                </c:pt>
                <c:pt idx="37">
                  <c:v>785</c:v>
                </c:pt>
                <c:pt idx="38">
                  <c:v>719</c:v>
                </c:pt>
                <c:pt idx="39">
                  <c:v>685</c:v>
                </c:pt>
                <c:pt idx="40">
                  <c:v>767</c:v>
                </c:pt>
                <c:pt idx="41">
                  <c:v>770</c:v>
                </c:pt>
                <c:pt idx="42">
                  <c:v>609</c:v>
                </c:pt>
                <c:pt idx="43">
                  <c:v>702</c:v>
                </c:pt>
                <c:pt idx="44">
                  <c:v>752</c:v>
                </c:pt>
                <c:pt idx="45">
                  <c:v>773</c:v>
                </c:pt>
                <c:pt idx="46">
                  <c:v>706</c:v>
                </c:pt>
                <c:pt idx="47">
                  <c:v>745</c:v>
                </c:pt>
                <c:pt idx="48">
                  <c:v>674</c:v>
                </c:pt>
                <c:pt idx="49">
                  <c:v>727</c:v>
                </c:pt>
                <c:pt idx="50">
                  <c:v>666</c:v>
                </c:pt>
                <c:pt idx="51">
                  <c:v>578</c:v>
                </c:pt>
                <c:pt idx="52">
                  <c:v>627</c:v>
                </c:pt>
                <c:pt idx="53">
                  <c:v>611</c:v>
                </c:pt>
                <c:pt idx="56">
                  <c:v>395</c:v>
                </c:pt>
                <c:pt idx="57">
                  <c:v>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6D-4CE7-98F3-EFC7FAA9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981736"/>
        <c:axId val="371226104"/>
      </c:lineChart>
      <c:lineChart>
        <c:grouping val="standard"/>
        <c:varyColors val="0"/>
        <c:ser>
          <c:idx val="1"/>
          <c:order val="1"/>
          <c:tx>
            <c:strRef>
              <c:f>DELTAGANDE!$N$2</c:f>
              <c:strCache>
                <c:ptCount val="1"/>
                <c:pt idx="0">
                  <c:v>Fullfölj</c:v>
                </c:pt>
              </c:strCache>
            </c:strRef>
          </c:tx>
          <c:marker>
            <c:symbol val="circle"/>
            <c:size val="5"/>
          </c:marker>
          <c:cat>
            <c:numRef>
              <c:f>DELTAGANDE!$A$3:$A$60</c:f>
              <c:numCache>
                <c:formatCode>General</c:formatCode>
                <c:ptCount val="58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</c:numCache>
            </c:numRef>
          </c:cat>
          <c:val>
            <c:numRef>
              <c:f>DELTAGANDE!$N$3:$N$60</c:f>
              <c:numCache>
                <c:formatCode>General</c:formatCode>
                <c:ptCount val="58"/>
                <c:pt idx="0">
                  <c:v>47</c:v>
                </c:pt>
                <c:pt idx="1">
                  <c:v>73</c:v>
                </c:pt>
                <c:pt idx="2">
                  <c:v>97</c:v>
                </c:pt>
                <c:pt idx="3">
                  <c:v>119</c:v>
                </c:pt>
                <c:pt idx="4">
                  <c:v>127</c:v>
                </c:pt>
                <c:pt idx="5">
                  <c:v>110</c:v>
                </c:pt>
                <c:pt idx="6">
                  <c:v>119</c:v>
                </c:pt>
                <c:pt idx="7">
                  <c:v>99</c:v>
                </c:pt>
                <c:pt idx="8">
                  <c:v>95</c:v>
                </c:pt>
                <c:pt idx="9">
                  <c:v>104</c:v>
                </c:pt>
                <c:pt idx="10">
                  <c:v>95</c:v>
                </c:pt>
                <c:pt idx="11">
                  <c:v>109</c:v>
                </c:pt>
                <c:pt idx="12">
                  <c:v>96</c:v>
                </c:pt>
                <c:pt idx="13">
                  <c:v>121</c:v>
                </c:pt>
                <c:pt idx="14">
                  <c:v>121</c:v>
                </c:pt>
                <c:pt idx="15">
                  <c:v>128</c:v>
                </c:pt>
                <c:pt idx="16">
                  <c:v>129</c:v>
                </c:pt>
                <c:pt idx="17">
                  <c:v>125</c:v>
                </c:pt>
                <c:pt idx="18">
                  <c:v>104</c:v>
                </c:pt>
                <c:pt idx="19">
                  <c:v>111</c:v>
                </c:pt>
                <c:pt idx="20">
                  <c:v>109</c:v>
                </c:pt>
                <c:pt idx="21">
                  <c:v>106</c:v>
                </c:pt>
                <c:pt idx="22">
                  <c:v>93</c:v>
                </c:pt>
                <c:pt idx="23">
                  <c:v>91</c:v>
                </c:pt>
                <c:pt idx="24">
                  <c:v>94</c:v>
                </c:pt>
                <c:pt idx="25">
                  <c:v>85</c:v>
                </c:pt>
                <c:pt idx="26">
                  <c:v>90</c:v>
                </c:pt>
                <c:pt idx="27">
                  <c:v>74</c:v>
                </c:pt>
                <c:pt idx="28">
                  <c:v>66</c:v>
                </c:pt>
                <c:pt idx="29">
                  <c:v>95</c:v>
                </c:pt>
                <c:pt idx="30">
                  <c:v>86</c:v>
                </c:pt>
                <c:pt idx="31">
                  <c:v>71</c:v>
                </c:pt>
                <c:pt idx="32">
                  <c:v>68</c:v>
                </c:pt>
                <c:pt idx="33">
                  <c:v>56</c:v>
                </c:pt>
                <c:pt idx="34">
                  <c:v>60</c:v>
                </c:pt>
                <c:pt idx="35">
                  <c:v>54</c:v>
                </c:pt>
                <c:pt idx="36">
                  <c:v>56</c:v>
                </c:pt>
                <c:pt idx="37">
                  <c:v>61</c:v>
                </c:pt>
                <c:pt idx="38">
                  <c:v>56</c:v>
                </c:pt>
                <c:pt idx="39">
                  <c:v>56</c:v>
                </c:pt>
                <c:pt idx="40">
                  <c:v>58</c:v>
                </c:pt>
                <c:pt idx="41">
                  <c:v>61</c:v>
                </c:pt>
                <c:pt idx="42">
                  <c:v>55</c:v>
                </c:pt>
                <c:pt idx="43">
                  <c:v>56</c:v>
                </c:pt>
                <c:pt idx="44">
                  <c:v>55</c:v>
                </c:pt>
                <c:pt idx="45">
                  <c:v>68</c:v>
                </c:pt>
                <c:pt idx="46">
                  <c:v>56</c:v>
                </c:pt>
                <c:pt idx="47">
                  <c:v>61</c:v>
                </c:pt>
                <c:pt idx="48">
                  <c:v>58</c:v>
                </c:pt>
                <c:pt idx="49">
                  <c:v>66</c:v>
                </c:pt>
                <c:pt idx="50">
                  <c:v>55</c:v>
                </c:pt>
                <c:pt idx="51">
                  <c:v>49</c:v>
                </c:pt>
                <c:pt idx="52">
                  <c:v>53</c:v>
                </c:pt>
                <c:pt idx="53">
                  <c:v>46</c:v>
                </c:pt>
                <c:pt idx="56">
                  <c:v>38</c:v>
                </c:pt>
                <c:pt idx="57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6D-4CE7-98F3-EFC7FAA91A36}"/>
            </c:ext>
          </c:extLst>
        </c:ser>
        <c:ser>
          <c:idx val="2"/>
          <c:order val="2"/>
          <c:tx>
            <c:strRef>
              <c:f>DELTAGANDE!$O$2</c:f>
              <c:strCache>
                <c:ptCount val="1"/>
                <c:pt idx="0">
                  <c:v>Start/gren</c:v>
                </c:pt>
              </c:strCache>
            </c:strRef>
          </c:tx>
          <c:val>
            <c:numRef>
              <c:f>DELTAGANDE!$O$3:$O$60</c:f>
              <c:numCache>
                <c:formatCode>0.0</c:formatCode>
                <c:ptCount val="58"/>
                <c:pt idx="0">
                  <c:v>57.888888888888886</c:v>
                </c:pt>
                <c:pt idx="1">
                  <c:v>60.636363636363633</c:v>
                </c:pt>
                <c:pt idx="2">
                  <c:v>81.181818181818187</c:v>
                </c:pt>
                <c:pt idx="3">
                  <c:v>106.72727272727273</c:v>
                </c:pt>
                <c:pt idx="4">
                  <c:v>120.09090909090909</c:v>
                </c:pt>
                <c:pt idx="5">
                  <c:v>108.18181818181819</c:v>
                </c:pt>
                <c:pt idx="6">
                  <c:v>126.18181818181819</c:v>
                </c:pt>
                <c:pt idx="7">
                  <c:v>98.3</c:v>
                </c:pt>
                <c:pt idx="8">
                  <c:v>98.1</c:v>
                </c:pt>
                <c:pt idx="9">
                  <c:v>95</c:v>
                </c:pt>
                <c:pt idx="10">
                  <c:v>93.272727272727266</c:v>
                </c:pt>
                <c:pt idx="11">
                  <c:v>107.18181818181819</c:v>
                </c:pt>
                <c:pt idx="12">
                  <c:v>96</c:v>
                </c:pt>
                <c:pt idx="13">
                  <c:v>113.54545454545455</c:v>
                </c:pt>
                <c:pt idx="14">
                  <c:v>115.45454545454545</c:v>
                </c:pt>
                <c:pt idx="15">
                  <c:v>121.36363636363636</c:v>
                </c:pt>
                <c:pt idx="16">
                  <c:v>124</c:v>
                </c:pt>
                <c:pt idx="17">
                  <c:v>120.36363636363636</c:v>
                </c:pt>
                <c:pt idx="18">
                  <c:v>105.90909090909091</c:v>
                </c:pt>
                <c:pt idx="19">
                  <c:v>107.63636363636364</c:v>
                </c:pt>
                <c:pt idx="20">
                  <c:v>112.54545454545455</c:v>
                </c:pt>
                <c:pt idx="21">
                  <c:v>102.54545454545455</c:v>
                </c:pt>
                <c:pt idx="22">
                  <c:v>89.727272727272734</c:v>
                </c:pt>
                <c:pt idx="23">
                  <c:v>87.1</c:v>
                </c:pt>
                <c:pt idx="24">
                  <c:v>84.222222222222229</c:v>
                </c:pt>
                <c:pt idx="25">
                  <c:v>89.36363636363636</c:v>
                </c:pt>
                <c:pt idx="26">
                  <c:v>86.5</c:v>
                </c:pt>
                <c:pt idx="27">
                  <c:v>73.900000000000006</c:v>
                </c:pt>
                <c:pt idx="28">
                  <c:v>71.909090909090907</c:v>
                </c:pt>
                <c:pt idx="29">
                  <c:v>68.400000000000006</c:v>
                </c:pt>
                <c:pt idx="30">
                  <c:v>65.272727272727266</c:v>
                </c:pt>
                <c:pt idx="31">
                  <c:v>65.599999999999994</c:v>
                </c:pt>
                <c:pt idx="32">
                  <c:v>65.599999999999994</c:v>
                </c:pt>
                <c:pt idx="33">
                  <c:v>57.545454545454547</c:v>
                </c:pt>
                <c:pt idx="34">
                  <c:v>54.1</c:v>
                </c:pt>
                <c:pt idx="35">
                  <c:v>52.9</c:v>
                </c:pt>
                <c:pt idx="36">
                  <c:v>59.090909090909093</c:v>
                </c:pt>
                <c:pt idx="37">
                  <c:v>71.36363636363636</c:v>
                </c:pt>
                <c:pt idx="38">
                  <c:v>65.36363636363636</c:v>
                </c:pt>
                <c:pt idx="39">
                  <c:v>62.272727272727273</c:v>
                </c:pt>
                <c:pt idx="40">
                  <c:v>69.727272727272734</c:v>
                </c:pt>
                <c:pt idx="41">
                  <c:v>70</c:v>
                </c:pt>
                <c:pt idx="42">
                  <c:v>60.9</c:v>
                </c:pt>
                <c:pt idx="43">
                  <c:v>63.81818181818182</c:v>
                </c:pt>
                <c:pt idx="44">
                  <c:v>68.36363636363636</c:v>
                </c:pt>
                <c:pt idx="45">
                  <c:v>70.272727272727266</c:v>
                </c:pt>
                <c:pt idx="46">
                  <c:v>64.181818181818187</c:v>
                </c:pt>
                <c:pt idx="47">
                  <c:v>67.727272727272734</c:v>
                </c:pt>
                <c:pt idx="48">
                  <c:v>61.272727272727273</c:v>
                </c:pt>
                <c:pt idx="49">
                  <c:v>66.090909090909093</c:v>
                </c:pt>
                <c:pt idx="50">
                  <c:v>60.545454545454547</c:v>
                </c:pt>
                <c:pt idx="51">
                  <c:v>52.545454545454547</c:v>
                </c:pt>
                <c:pt idx="52">
                  <c:v>57</c:v>
                </c:pt>
                <c:pt idx="53">
                  <c:v>55.545454545454547</c:v>
                </c:pt>
                <c:pt idx="56">
                  <c:v>39.5</c:v>
                </c:pt>
                <c:pt idx="57">
                  <c:v>35.727272727272727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6D-4CE7-98F3-EFC7FAA91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512936"/>
        <c:axId val="371612168"/>
      </c:lineChart>
      <c:catAx>
        <c:axId val="307981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1226104"/>
        <c:crosses val="autoZero"/>
        <c:auto val="1"/>
        <c:lblAlgn val="ctr"/>
        <c:lblOffset val="100"/>
        <c:noMultiLvlLbl val="0"/>
      </c:catAx>
      <c:valAx>
        <c:axId val="371226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7981736"/>
        <c:crosses val="autoZero"/>
        <c:crossBetween val="between"/>
      </c:valAx>
      <c:valAx>
        <c:axId val="371612168"/>
        <c:scaling>
          <c:orientation val="minMax"/>
          <c:max val="200"/>
        </c:scaling>
        <c:delete val="0"/>
        <c:axPos val="r"/>
        <c:numFmt formatCode="General" sourceLinked="1"/>
        <c:majorTickMark val="out"/>
        <c:minorTickMark val="none"/>
        <c:tickLblPos val="nextTo"/>
        <c:crossAx val="307512936"/>
        <c:crosses val="max"/>
        <c:crossBetween val="between"/>
        <c:majorUnit val="10"/>
      </c:valAx>
      <c:catAx>
        <c:axId val="307512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716121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12E49C5-9030-4D4D-83D9-FCB6E22C3455}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1606753" cy="758072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17B73B-27C4-2C2B-4657-74007E6CE1E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4"/>
  <sheetViews>
    <sheetView tabSelected="1" zoomScale="80" zoomScaleNormal="80" workbookViewId="0">
      <pane xSplit="1" ySplit="2" topLeftCell="B35" activePane="bottomRight" state="frozen"/>
      <selection pane="topRight" activeCell="B1" sqref="B1"/>
      <selection pane="bottomLeft" activeCell="A3" sqref="A3"/>
      <selection pane="bottomRight" activeCell="A60" sqref="A60"/>
    </sheetView>
  </sheetViews>
  <sheetFormatPr defaultColWidth="11.19921875" defaultRowHeight="18" x14ac:dyDescent="0.35"/>
  <cols>
    <col min="1" max="1" width="19" customWidth="1"/>
    <col min="2" max="2" width="8.19921875" customWidth="1"/>
    <col min="3" max="3" width="11.8984375" bestFit="1" customWidth="1"/>
    <col min="4" max="11" width="9.296875" bestFit="1" customWidth="1"/>
    <col min="12" max="12" width="10.19921875" bestFit="1" customWidth="1"/>
    <col min="13" max="13" width="10.5" style="2" bestFit="1" customWidth="1"/>
    <col min="14" max="14" width="9.296875" style="1" bestFit="1" customWidth="1"/>
    <col min="15" max="15" width="10.8984375" style="1" bestFit="1" customWidth="1"/>
    <col min="16" max="16" width="7" customWidth="1"/>
    <col min="17" max="17" width="8.296875" style="27" customWidth="1"/>
    <col min="18" max="23" width="6" style="21" customWidth="1"/>
    <col min="24" max="24" width="7.796875" style="71" customWidth="1"/>
    <col min="25" max="28" width="6" style="21" customWidth="1"/>
    <col min="29" max="29" width="7" style="71" customWidth="1"/>
    <col min="30" max="30" width="7.09765625" style="71" customWidth="1"/>
    <col min="31" max="31" width="11.8984375" style="21" bestFit="1" customWidth="1"/>
    <col min="32" max="32" width="55" style="21" customWidth="1"/>
  </cols>
  <sheetData>
    <row r="1" spans="1:32" ht="23.4" x14ac:dyDescent="0.45">
      <c r="A1" s="64" t="s">
        <v>55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Q1" s="65" t="s">
        <v>61</v>
      </c>
      <c r="R1" s="18"/>
      <c r="S1" s="18"/>
      <c r="U1" s="18"/>
    </row>
    <row r="2" spans="1:32" s="1" customFormat="1" x14ac:dyDescent="0.35">
      <c r="A2" s="43" t="s">
        <v>40</v>
      </c>
      <c r="B2" s="43" t="s">
        <v>41</v>
      </c>
      <c r="C2" s="43" t="s">
        <v>42</v>
      </c>
      <c r="D2" s="43" t="s">
        <v>43</v>
      </c>
      <c r="E2" s="43" t="s">
        <v>51</v>
      </c>
      <c r="F2" s="43" t="s">
        <v>45</v>
      </c>
      <c r="G2" s="43" t="s">
        <v>46</v>
      </c>
      <c r="H2" s="43" t="s">
        <v>47</v>
      </c>
      <c r="I2" s="43" t="s">
        <v>48</v>
      </c>
      <c r="J2" s="43" t="s">
        <v>49</v>
      </c>
      <c r="K2" s="43" t="s">
        <v>50</v>
      </c>
      <c r="L2" s="43" t="s">
        <v>44</v>
      </c>
      <c r="M2" s="43" t="s">
        <v>56</v>
      </c>
      <c r="N2" s="43" t="s">
        <v>57</v>
      </c>
      <c r="O2" s="43" t="s">
        <v>85</v>
      </c>
      <c r="Q2" s="42"/>
      <c r="R2" s="42" t="s">
        <v>62</v>
      </c>
      <c r="S2" s="42" t="s">
        <v>63</v>
      </c>
      <c r="T2" s="42" t="s">
        <v>64</v>
      </c>
      <c r="U2" s="42" t="s">
        <v>65</v>
      </c>
      <c r="V2" s="42" t="s">
        <v>66</v>
      </c>
      <c r="W2" s="42" t="s">
        <v>67</v>
      </c>
      <c r="X2" s="79" t="s">
        <v>68</v>
      </c>
      <c r="Y2" s="42" t="s">
        <v>69</v>
      </c>
      <c r="Z2" s="42" t="s">
        <v>70</v>
      </c>
      <c r="AA2" s="42" t="s">
        <v>71</v>
      </c>
      <c r="AB2" s="42" t="s">
        <v>72</v>
      </c>
      <c r="AC2" s="79" t="s">
        <v>73</v>
      </c>
      <c r="AD2" s="72" t="s">
        <v>74</v>
      </c>
      <c r="AE2" s="38" t="s">
        <v>81</v>
      </c>
      <c r="AF2" s="22" t="s">
        <v>75</v>
      </c>
    </row>
    <row r="3" spans="1:32" x14ac:dyDescent="0.35">
      <c r="A3" s="9">
        <v>1966</v>
      </c>
      <c r="B3" s="9">
        <v>81</v>
      </c>
      <c r="C3" s="9">
        <v>68</v>
      </c>
      <c r="D3" s="9">
        <v>58</v>
      </c>
      <c r="E3" s="9">
        <v>42</v>
      </c>
      <c r="F3" s="9">
        <v>58</v>
      </c>
      <c r="G3" s="63"/>
      <c r="H3" s="9">
        <v>62</v>
      </c>
      <c r="I3" s="9">
        <v>60</v>
      </c>
      <c r="J3" s="9">
        <v>46</v>
      </c>
      <c r="K3" s="9">
        <v>46</v>
      </c>
      <c r="L3" s="63"/>
      <c r="M3" s="43">
        <f>SUM(B3:L3)</f>
        <v>521</v>
      </c>
      <c r="N3" s="43">
        <v>47</v>
      </c>
      <c r="O3" s="62">
        <f>M3/COUNTA(B3:L3)</f>
        <v>57.888888888888886</v>
      </c>
      <c r="Q3" s="22">
        <v>1966</v>
      </c>
      <c r="R3" s="23">
        <v>28</v>
      </c>
      <c r="S3" s="23">
        <v>19</v>
      </c>
      <c r="T3" s="23"/>
      <c r="U3" s="23"/>
      <c r="V3" s="23"/>
      <c r="W3" s="23"/>
      <c r="X3" s="81">
        <f>SUM(R3:W3)</f>
        <v>47</v>
      </c>
      <c r="Y3" s="23"/>
      <c r="Z3" s="23"/>
      <c r="AA3" s="23"/>
      <c r="AB3" s="23"/>
      <c r="AC3" s="81">
        <f>SUM(Y3:AB3)</f>
        <v>0</v>
      </c>
      <c r="AD3" s="73">
        <v>47</v>
      </c>
      <c r="AE3" s="24"/>
      <c r="AF3" s="24" t="s">
        <v>76</v>
      </c>
    </row>
    <row r="4" spans="1:32" x14ac:dyDescent="0.35">
      <c r="A4" s="3">
        <v>1967</v>
      </c>
      <c r="B4" s="9">
        <v>96</v>
      </c>
      <c r="C4" s="9">
        <v>92</v>
      </c>
      <c r="D4" s="9">
        <v>82</v>
      </c>
      <c r="E4" s="9">
        <v>45</v>
      </c>
      <c r="F4" s="9">
        <v>69</v>
      </c>
      <c r="G4" s="9">
        <v>79</v>
      </c>
      <c r="H4" s="10" t="s">
        <v>52</v>
      </c>
      <c r="I4" s="9">
        <v>80</v>
      </c>
      <c r="J4" s="9">
        <v>54</v>
      </c>
      <c r="K4" s="10" t="s">
        <v>52</v>
      </c>
      <c r="L4" s="9">
        <v>70</v>
      </c>
      <c r="M4" s="43">
        <v>667</v>
      </c>
      <c r="N4" s="43">
        <v>73</v>
      </c>
      <c r="O4" s="62">
        <f t="shared" ref="O4:O60" si="0">M4/COUNTA(B4:L4)</f>
        <v>60.636363636363633</v>
      </c>
      <c r="P4" t="s">
        <v>39</v>
      </c>
      <c r="Q4" s="22">
        <v>1967</v>
      </c>
      <c r="R4" s="23">
        <v>50</v>
      </c>
      <c r="S4" s="23">
        <v>23</v>
      </c>
      <c r="T4" s="23"/>
      <c r="U4" s="23"/>
      <c r="V4" s="23"/>
      <c r="W4" s="23"/>
      <c r="X4" s="81">
        <f t="shared" ref="X4:X52" si="1">SUM(R4:W4)</f>
        <v>73</v>
      </c>
      <c r="Y4" s="23"/>
      <c r="Z4" s="23"/>
      <c r="AA4" s="23"/>
      <c r="AB4" s="23"/>
      <c r="AC4" s="81">
        <f t="shared" ref="AC4:AC52" si="2">SUM(Y4:AB4)</f>
        <v>0</v>
      </c>
      <c r="AD4" s="73">
        <v>73</v>
      </c>
      <c r="AE4" s="24"/>
      <c r="AF4" s="24"/>
    </row>
    <row r="5" spans="1:32" x14ac:dyDescent="0.35">
      <c r="A5" s="3">
        <v>1968</v>
      </c>
      <c r="B5" s="9">
        <v>104</v>
      </c>
      <c r="C5" s="9">
        <v>117</v>
      </c>
      <c r="D5" s="9">
        <v>107</v>
      </c>
      <c r="E5" s="9">
        <v>58</v>
      </c>
      <c r="F5" s="9">
        <v>93</v>
      </c>
      <c r="G5" s="9">
        <v>54</v>
      </c>
      <c r="H5" s="57">
        <v>37</v>
      </c>
      <c r="I5" s="9">
        <v>53</v>
      </c>
      <c r="J5" s="9">
        <v>76</v>
      </c>
      <c r="K5" s="9">
        <v>100</v>
      </c>
      <c r="L5" s="9">
        <v>94</v>
      </c>
      <c r="M5" s="43">
        <f t="shared" ref="M5:M24" si="3">SUM(B5:L5)</f>
        <v>893</v>
      </c>
      <c r="N5" s="43">
        <v>97</v>
      </c>
      <c r="O5" s="62">
        <f t="shared" si="0"/>
        <v>81.181818181818187</v>
      </c>
      <c r="P5" s="7"/>
      <c r="Q5" s="22">
        <v>1968</v>
      </c>
      <c r="R5" s="23">
        <v>39</v>
      </c>
      <c r="S5" s="23">
        <v>19</v>
      </c>
      <c r="T5" s="23"/>
      <c r="U5" s="23"/>
      <c r="V5" s="23"/>
      <c r="W5" s="23"/>
      <c r="X5" s="81">
        <f t="shared" si="1"/>
        <v>58</v>
      </c>
      <c r="Y5" s="23">
        <v>24</v>
      </c>
      <c r="Z5" s="23">
        <v>15</v>
      </c>
      <c r="AA5" s="23"/>
      <c r="AB5" s="23" t="s">
        <v>39</v>
      </c>
      <c r="AC5" s="81">
        <f t="shared" si="2"/>
        <v>39</v>
      </c>
      <c r="AD5" s="73">
        <v>97</v>
      </c>
      <c r="AE5" s="24"/>
      <c r="AF5" s="24" t="s">
        <v>77</v>
      </c>
    </row>
    <row r="6" spans="1:32" x14ac:dyDescent="0.35">
      <c r="A6" s="3">
        <v>1969</v>
      </c>
      <c r="B6" s="9">
        <v>126</v>
      </c>
      <c r="C6" s="9">
        <v>116</v>
      </c>
      <c r="D6" s="9">
        <v>92</v>
      </c>
      <c r="E6" s="9">
        <v>88</v>
      </c>
      <c r="F6" s="9">
        <v>109</v>
      </c>
      <c r="G6" s="9">
        <v>131</v>
      </c>
      <c r="H6" s="9">
        <v>127</v>
      </c>
      <c r="I6" s="9">
        <v>68</v>
      </c>
      <c r="J6" s="9">
        <v>86</v>
      </c>
      <c r="K6" s="9">
        <v>116</v>
      </c>
      <c r="L6" s="9">
        <v>115</v>
      </c>
      <c r="M6" s="43">
        <f t="shared" si="3"/>
        <v>1174</v>
      </c>
      <c r="N6" s="43">
        <v>119</v>
      </c>
      <c r="O6" s="62">
        <f t="shared" si="0"/>
        <v>106.72727272727273</v>
      </c>
      <c r="Q6" s="22">
        <v>1969</v>
      </c>
      <c r="R6" s="23">
        <v>49</v>
      </c>
      <c r="S6" s="23">
        <v>30</v>
      </c>
      <c r="T6" s="23"/>
      <c r="U6" s="23"/>
      <c r="V6" s="23"/>
      <c r="W6" s="23"/>
      <c r="X6" s="81">
        <f t="shared" si="1"/>
        <v>79</v>
      </c>
      <c r="Y6" s="23">
        <v>26</v>
      </c>
      <c r="Z6" s="23">
        <v>14</v>
      </c>
      <c r="AA6" s="23"/>
      <c r="AB6" s="23"/>
      <c r="AC6" s="81">
        <f t="shared" si="2"/>
        <v>40</v>
      </c>
      <c r="AD6" s="73">
        <v>119</v>
      </c>
      <c r="AE6" s="24"/>
      <c r="AF6" s="24" t="s">
        <v>78</v>
      </c>
    </row>
    <row r="7" spans="1:32" x14ac:dyDescent="0.35">
      <c r="A7" s="3">
        <v>1970</v>
      </c>
      <c r="B7" s="11">
        <v>178</v>
      </c>
      <c r="C7" s="11">
        <v>144</v>
      </c>
      <c r="D7" s="11">
        <v>129</v>
      </c>
      <c r="E7" s="9">
        <v>101</v>
      </c>
      <c r="F7" s="9">
        <v>112</v>
      </c>
      <c r="G7" s="9">
        <v>137</v>
      </c>
      <c r="H7" s="9">
        <v>126</v>
      </c>
      <c r="I7" s="9">
        <v>75</v>
      </c>
      <c r="J7" s="9">
        <v>86</v>
      </c>
      <c r="K7" s="9">
        <v>104</v>
      </c>
      <c r="L7" s="9">
        <v>129</v>
      </c>
      <c r="M7" s="43">
        <f t="shared" si="3"/>
        <v>1321</v>
      </c>
      <c r="N7" s="43">
        <v>127</v>
      </c>
      <c r="O7" s="62">
        <f t="shared" si="0"/>
        <v>120.09090909090909</v>
      </c>
      <c r="Q7" s="22">
        <v>1970</v>
      </c>
      <c r="R7" s="23">
        <v>49</v>
      </c>
      <c r="S7" s="23">
        <v>32</v>
      </c>
      <c r="T7" s="23"/>
      <c r="U7" s="23"/>
      <c r="V7" s="23"/>
      <c r="W7" s="23"/>
      <c r="X7" s="81">
        <f t="shared" si="1"/>
        <v>81</v>
      </c>
      <c r="Y7" s="23">
        <v>22</v>
      </c>
      <c r="Z7" s="23">
        <v>24</v>
      </c>
      <c r="AA7" s="23"/>
      <c r="AB7" s="23"/>
      <c r="AC7" s="81">
        <f t="shared" si="2"/>
        <v>46</v>
      </c>
      <c r="AD7" s="73">
        <v>127</v>
      </c>
      <c r="AE7" s="24"/>
      <c r="AF7" s="24" t="s">
        <v>79</v>
      </c>
    </row>
    <row r="8" spans="1:32" x14ac:dyDescent="0.35">
      <c r="A8" s="3">
        <v>1971</v>
      </c>
      <c r="B8" s="9">
        <v>103</v>
      </c>
      <c r="C8" s="9">
        <v>97</v>
      </c>
      <c r="D8" s="9">
        <v>125</v>
      </c>
      <c r="E8" s="9">
        <v>96</v>
      </c>
      <c r="F8" s="9">
        <v>107</v>
      </c>
      <c r="G8" s="9">
        <v>115</v>
      </c>
      <c r="H8" s="9">
        <v>111</v>
      </c>
      <c r="I8" s="9">
        <v>78</v>
      </c>
      <c r="J8" s="9">
        <v>95</v>
      </c>
      <c r="K8" s="9">
        <v>95</v>
      </c>
      <c r="L8" s="11">
        <v>168</v>
      </c>
      <c r="M8" s="43">
        <f t="shared" si="3"/>
        <v>1190</v>
      </c>
      <c r="N8" s="43">
        <v>110</v>
      </c>
      <c r="O8" s="62">
        <f t="shared" si="0"/>
        <v>108.18181818181819</v>
      </c>
      <c r="Q8" s="22">
        <v>1971</v>
      </c>
      <c r="R8" s="23">
        <v>44</v>
      </c>
      <c r="S8" s="23">
        <v>35</v>
      </c>
      <c r="T8" s="23"/>
      <c r="U8" s="23"/>
      <c r="V8" s="23"/>
      <c r="W8" s="23"/>
      <c r="X8" s="81">
        <f t="shared" si="1"/>
        <v>79</v>
      </c>
      <c r="Y8" s="23">
        <v>14</v>
      </c>
      <c r="Z8" s="23">
        <v>17</v>
      </c>
      <c r="AA8" s="23"/>
      <c r="AB8" s="23"/>
      <c r="AC8" s="81">
        <f t="shared" si="2"/>
        <v>31</v>
      </c>
      <c r="AD8" s="73">
        <v>110</v>
      </c>
      <c r="AE8" s="24"/>
      <c r="AF8" s="24" t="s">
        <v>80</v>
      </c>
    </row>
    <row r="9" spans="1:32" x14ac:dyDescent="0.35">
      <c r="A9" s="3">
        <v>1972</v>
      </c>
      <c r="B9" s="9">
        <v>162</v>
      </c>
      <c r="C9" s="9">
        <v>125</v>
      </c>
      <c r="D9" s="9">
        <v>125</v>
      </c>
      <c r="E9" s="9">
        <v>99</v>
      </c>
      <c r="F9" s="9">
        <v>124</v>
      </c>
      <c r="G9" s="9">
        <v>155</v>
      </c>
      <c r="H9" s="11">
        <v>145</v>
      </c>
      <c r="I9" s="9">
        <v>77</v>
      </c>
      <c r="J9" s="11">
        <v>105</v>
      </c>
      <c r="K9" s="9">
        <v>111</v>
      </c>
      <c r="L9" s="9">
        <v>160</v>
      </c>
      <c r="M9" s="12">
        <f t="shared" si="3"/>
        <v>1388</v>
      </c>
      <c r="N9" s="43">
        <v>119</v>
      </c>
      <c r="O9" s="62">
        <f t="shared" si="0"/>
        <v>126.18181818181819</v>
      </c>
      <c r="Q9" s="22">
        <v>1972</v>
      </c>
      <c r="R9" s="23">
        <v>49</v>
      </c>
      <c r="S9" s="23">
        <v>28</v>
      </c>
      <c r="T9" s="23"/>
      <c r="U9" s="23">
        <v>5</v>
      </c>
      <c r="V9" s="23"/>
      <c r="W9" s="23"/>
      <c r="X9" s="81">
        <f t="shared" si="1"/>
        <v>82</v>
      </c>
      <c r="Y9" s="23">
        <v>26</v>
      </c>
      <c r="Z9" s="23">
        <v>11</v>
      </c>
      <c r="AA9" s="23"/>
      <c r="AB9" s="23" t="s">
        <v>39</v>
      </c>
      <c r="AC9" s="81">
        <f t="shared" si="2"/>
        <v>37</v>
      </c>
      <c r="AD9" s="73">
        <v>119</v>
      </c>
      <c r="AE9" s="24"/>
      <c r="AF9" s="24" t="s">
        <v>0</v>
      </c>
    </row>
    <row r="10" spans="1:32" x14ac:dyDescent="0.35">
      <c r="A10" s="3">
        <v>1973</v>
      </c>
      <c r="B10" s="63"/>
      <c r="C10" s="9">
        <v>101</v>
      </c>
      <c r="D10" s="9">
        <v>104</v>
      </c>
      <c r="E10" s="9">
        <v>95</v>
      </c>
      <c r="F10" s="9">
        <v>114</v>
      </c>
      <c r="G10" s="9">
        <v>113</v>
      </c>
      <c r="H10" s="9">
        <v>102</v>
      </c>
      <c r="I10" s="9">
        <v>62</v>
      </c>
      <c r="J10" s="9">
        <v>80</v>
      </c>
      <c r="K10" s="9">
        <v>96</v>
      </c>
      <c r="L10" s="9">
        <v>116</v>
      </c>
      <c r="M10" s="43">
        <f t="shared" si="3"/>
        <v>983</v>
      </c>
      <c r="N10" s="43">
        <v>99</v>
      </c>
      <c r="O10" s="62">
        <f t="shared" si="0"/>
        <v>98.3</v>
      </c>
      <c r="Q10" s="22">
        <v>1973</v>
      </c>
      <c r="R10" s="23">
        <v>38</v>
      </c>
      <c r="S10" s="23">
        <v>22</v>
      </c>
      <c r="T10" s="23"/>
      <c r="U10" s="23">
        <v>6</v>
      </c>
      <c r="V10" s="23"/>
      <c r="W10" s="23"/>
      <c r="X10" s="81">
        <f t="shared" si="1"/>
        <v>66</v>
      </c>
      <c r="Y10" s="23">
        <v>23</v>
      </c>
      <c r="Z10" s="23">
        <v>10</v>
      </c>
      <c r="AA10" s="23"/>
      <c r="AB10" s="23"/>
      <c r="AC10" s="81">
        <f t="shared" si="2"/>
        <v>33</v>
      </c>
      <c r="AD10" s="73">
        <v>99</v>
      </c>
      <c r="AE10" s="24" t="s">
        <v>1</v>
      </c>
      <c r="AF10" s="24" t="s">
        <v>2</v>
      </c>
    </row>
    <row r="11" spans="1:32" x14ac:dyDescent="0.35">
      <c r="A11" s="3">
        <v>1974</v>
      </c>
      <c r="B11" s="63"/>
      <c r="C11" s="5">
        <v>94</v>
      </c>
      <c r="D11" s="9">
        <v>105</v>
      </c>
      <c r="E11" s="9">
        <v>93</v>
      </c>
      <c r="F11" s="9">
        <v>97</v>
      </c>
      <c r="G11" s="9">
        <v>110</v>
      </c>
      <c r="H11" s="9">
        <v>112</v>
      </c>
      <c r="I11" s="9">
        <v>67</v>
      </c>
      <c r="J11" s="9">
        <v>94</v>
      </c>
      <c r="K11" s="9">
        <v>91</v>
      </c>
      <c r="L11" s="9">
        <v>118</v>
      </c>
      <c r="M11" s="43">
        <f t="shared" si="3"/>
        <v>981</v>
      </c>
      <c r="N11" s="43">
        <v>95</v>
      </c>
      <c r="O11" s="62">
        <f t="shared" si="0"/>
        <v>98.1</v>
      </c>
      <c r="Q11" s="22">
        <v>1974</v>
      </c>
      <c r="R11" s="23">
        <v>27</v>
      </c>
      <c r="S11" s="23">
        <v>22</v>
      </c>
      <c r="T11" s="23"/>
      <c r="U11" s="23">
        <v>10</v>
      </c>
      <c r="V11" s="23"/>
      <c r="W11" s="23"/>
      <c r="X11" s="81">
        <f t="shared" si="1"/>
        <v>59</v>
      </c>
      <c r="Y11" s="23">
        <v>23</v>
      </c>
      <c r="Z11" s="23">
        <v>13</v>
      </c>
      <c r="AA11" s="23"/>
      <c r="AB11" s="23"/>
      <c r="AC11" s="81">
        <f t="shared" si="2"/>
        <v>36</v>
      </c>
      <c r="AD11" s="73">
        <v>95</v>
      </c>
      <c r="AE11" s="24" t="s">
        <v>1</v>
      </c>
      <c r="AF11" s="24" t="s">
        <v>3</v>
      </c>
    </row>
    <row r="12" spans="1:32" ht="28.2" x14ac:dyDescent="0.35">
      <c r="A12" s="3">
        <v>1975</v>
      </c>
      <c r="B12" s="9">
        <v>68</v>
      </c>
      <c r="C12" s="9">
        <v>101</v>
      </c>
      <c r="D12" s="9">
        <v>105</v>
      </c>
      <c r="E12" s="9">
        <v>88</v>
      </c>
      <c r="F12" s="9">
        <v>93</v>
      </c>
      <c r="G12" s="9">
        <v>120</v>
      </c>
      <c r="H12" s="9">
        <v>107</v>
      </c>
      <c r="I12" s="9">
        <v>63</v>
      </c>
      <c r="J12" s="9">
        <v>84</v>
      </c>
      <c r="K12" s="9">
        <v>91</v>
      </c>
      <c r="L12" s="9">
        <v>125</v>
      </c>
      <c r="M12" s="43">
        <f t="shared" si="3"/>
        <v>1045</v>
      </c>
      <c r="N12" s="43">
        <v>104</v>
      </c>
      <c r="O12" s="62">
        <f t="shared" si="0"/>
        <v>95</v>
      </c>
      <c r="Q12" s="22">
        <v>1975</v>
      </c>
      <c r="R12" s="23">
        <v>31</v>
      </c>
      <c r="S12" s="23">
        <v>25</v>
      </c>
      <c r="T12" s="23"/>
      <c r="U12" s="23">
        <v>12</v>
      </c>
      <c r="V12" s="23"/>
      <c r="W12" s="23"/>
      <c r="X12" s="81">
        <f t="shared" si="1"/>
        <v>68</v>
      </c>
      <c r="Y12" s="23">
        <v>23</v>
      </c>
      <c r="Z12" s="23">
        <v>13</v>
      </c>
      <c r="AA12" s="23"/>
      <c r="AB12" s="23"/>
      <c r="AC12" s="81">
        <f t="shared" si="2"/>
        <v>36</v>
      </c>
      <c r="AD12" s="73">
        <v>104</v>
      </c>
      <c r="AE12" s="24" t="s">
        <v>1</v>
      </c>
      <c r="AF12" s="24" t="s">
        <v>4</v>
      </c>
    </row>
    <row r="13" spans="1:32" x14ac:dyDescent="0.35">
      <c r="A13" s="3">
        <v>1976</v>
      </c>
      <c r="B13" s="9">
        <v>107</v>
      </c>
      <c r="C13" s="9">
        <v>67</v>
      </c>
      <c r="D13" s="9">
        <v>101</v>
      </c>
      <c r="E13" s="9">
        <v>82</v>
      </c>
      <c r="F13" s="9">
        <v>94</v>
      </c>
      <c r="G13" s="9">
        <v>117</v>
      </c>
      <c r="H13" s="9">
        <v>107</v>
      </c>
      <c r="I13" s="9">
        <v>61</v>
      </c>
      <c r="J13" s="9">
        <v>77</v>
      </c>
      <c r="K13" s="9">
        <v>92</v>
      </c>
      <c r="L13" s="9">
        <v>121</v>
      </c>
      <c r="M13" s="43">
        <f t="shared" si="3"/>
        <v>1026</v>
      </c>
      <c r="N13" s="43">
        <v>95</v>
      </c>
      <c r="O13" s="62">
        <f t="shared" si="0"/>
        <v>93.272727272727266</v>
      </c>
      <c r="Q13" s="22">
        <v>1976</v>
      </c>
      <c r="R13" s="23">
        <v>25</v>
      </c>
      <c r="S13" s="23">
        <v>26</v>
      </c>
      <c r="T13" s="23"/>
      <c r="U13" s="23">
        <v>15</v>
      </c>
      <c r="V13" s="23"/>
      <c r="W13" s="23"/>
      <c r="X13" s="81">
        <f t="shared" si="1"/>
        <v>66</v>
      </c>
      <c r="Y13" s="23">
        <v>18</v>
      </c>
      <c r="Z13" s="23">
        <v>11</v>
      </c>
      <c r="AA13" s="23"/>
      <c r="AB13" s="23"/>
      <c r="AC13" s="81">
        <f t="shared" si="2"/>
        <v>29</v>
      </c>
      <c r="AD13" s="73">
        <v>95</v>
      </c>
      <c r="AE13" s="24"/>
      <c r="AF13" s="24"/>
    </row>
    <row r="14" spans="1:32" x14ac:dyDescent="0.35">
      <c r="A14" s="3">
        <v>1977</v>
      </c>
      <c r="B14" s="9">
        <v>135</v>
      </c>
      <c r="C14" s="9">
        <v>108</v>
      </c>
      <c r="D14" s="9">
        <v>103</v>
      </c>
      <c r="E14" s="9">
        <v>97</v>
      </c>
      <c r="F14" s="9">
        <v>103</v>
      </c>
      <c r="G14" s="9">
        <v>123</v>
      </c>
      <c r="H14" s="9">
        <v>124</v>
      </c>
      <c r="I14" s="9">
        <v>71</v>
      </c>
      <c r="J14" s="9">
        <v>91</v>
      </c>
      <c r="K14" s="9">
        <v>101</v>
      </c>
      <c r="L14" s="9">
        <v>123</v>
      </c>
      <c r="M14" s="43">
        <f t="shared" si="3"/>
        <v>1179</v>
      </c>
      <c r="N14" s="43">
        <v>109</v>
      </c>
      <c r="O14" s="62">
        <f t="shared" si="0"/>
        <v>107.18181818181819</v>
      </c>
      <c r="Q14" s="22">
        <v>1977</v>
      </c>
      <c r="R14" s="23">
        <v>28</v>
      </c>
      <c r="S14" s="23">
        <v>28</v>
      </c>
      <c r="T14" s="23"/>
      <c r="U14" s="23">
        <v>16</v>
      </c>
      <c r="V14" s="23"/>
      <c r="W14" s="23"/>
      <c r="X14" s="81">
        <f t="shared" si="1"/>
        <v>72</v>
      </c>
      <c r="Y14" s="23">
        <v>24</v>
      </c>
      <c r="Z14" s="23">
        <v>13</v>
      </c>
      <c r="AA14" s="23"/>
      <c r="AB14" s="23"/>
      <c r="AC14" s="81">
        <f t="shared" si="2"/>
        <v>37</v>
      </c>
      <c r="AD14" s="73">
        <v>109</v>
      </c>
      <c r="AE14" s="24"/>
      <c r="AF14" s="24" t="s">
        <v>5</v>
      </c>
    </row>
    <row r="15" spans="1:32" x14ac:dyDescent="0.35">
      <c r="A15" s="3">
        <v>1978</v>
      </c>
      <c r="B15" s="9">
        <v>106</v>
      </c>
      <c r="C15" s="9">
        <v>98</v>
      </c>
      <c r="D15" s="9">
        <v>85</v>
      </c>
      <c r="E15" s="9">
        <v>73</v>
      </c>
      <c r="F15" s="9">
        <v>100</v>
      </c>
      <c r="G15" s="9">
        <v>113</v>
      </c>
      <c r="H15" s="9">
        <v>116</v>
      </c>
      <c r="I15" s="9">
        <v>66</v>
      </c>
      <c r="J15" s="9">
        <v>86</v>
      </c>
      <c r="K15" s="9">
        <v>88</v>
      </c>
      <c r="L15" s="9">
        <v>125</v>
      </c>
      <c r="M15" s="43">
        <f t="shared" si="3"/>
        <v>1056</v>
      </c>
      <c r="N15" s="43">
        <v>96</v>
      </c>
      <c r="O15" s="62">
        <f t="shared" si="0"/>
        <v>96</v>
      </c>
      <c r="Q15" s="22">
        <v>1978</v>
      </c>
      <c r="R15" s="23">
        <v>23</v>
      </c>
      <c r="S15" s="23">
        <v>24</v>
      </c>
      <c r="T15" s="23"/>
      <c r="U15" s="23">
        <v>19</v>
      </c>
      <c r="V15" s="23"/>
      <c r="W15" s="23"/>
      <c r="X15" s="81">
        <f t="shared" si="1"/>
        <v>66</v>
      </c>
      <c r="Y15" s="23">
        <v>14</v>
      </c>
      <c r="Z15" s="23">
        <v>16</v>
      </c>
      <c r="AA15" s="23"/>
      <c r="AB15" s="23"/>
      <c r="AC15" s="81">
        <f t="shared" si="2"/>
        <v>30</v>
      </c>
      <c r="AD15" s="73">
        <v>96</v>
      </c>
      <c r="AE15" s="24"/>
      <c r="AF15" s="24" t="s">
        <v>39</v>
      </c>
    </row>
    <row r="16" spans="1:32" x14ac:dyDescent="0.35">
      <c r="A16" s="3">
        <v>1979</v>
      </c>
      <c r="B16" s="9">
        <v>136</v>
      </c>
      <c r="C16" s="9">
        <v>109</v>
      </c>
      <c r="D16" s="9">
        <v>118</v>
      </c>
      <c r="E16" s="9">
        <v>99</v>
      </c>
      <c r="F16" s="9">
        <v>106</v>
      </c>
      <c r="G16" s="9">
        <v>131</v>
      </c>
      <c r="H16" s="9">
        <v>128</v>
      </c>
      <c r="I16" s="9">
        <v>82</v>
      </c>
      <c r="J16" s="9">
        <v>102</v>
      </c>
      <c r="K16" s="9">
        <v>106</v>
      </c>
      <c r="L16" s="9">
        <v>132</v>
      </c>
      <c r="M16" s="43">
        <f t="shared" si="3"/>
        <v>1249</v>
      </c>
      <c r="N16" s="43">
        <v>121</v>
      </c>
      <c r="O16" s="62">
        <f t="shared" si="0"/>
        <v>113.54545454545455</v>
      </c>
      <c r="Q16" s="22">
        <v>1979</v>
      </c>
      <c r="R16" s="23">
        <v>31</v>
      </c>
      <c r="S16" s="23">
        <v>34</v>
      </c>
      <c r="T16" s="23"/>
      <c r="U16" s="23">
        <v>19</v>
      </c>
      <c r="V16" s="23"/>
      <c r="W16" s="23"/>
      <c r="X16" s="81">
        <f t="shared" si="1"/>
        <v>84</v>
      </c>
      <c r="Y16" s="23">
        <v>19</v>
      </c>
      <c r="Z16" s="23">
        <v>18</v>
      </c>
      <c r="AA16" s="23"/>
      <c r="AB16" s="23"/>
      <c r="AC16" s="81">
        <f t="shared" si="2"/>
        <v>37</v>
      </c>
      <c r="AD16" s="73">
        <v>121</v>
      </c>
      <c r="AE16" s="24"/>
      <c r="AF16" s="24"/>
    </row>
    <row r="17" spans="1:32" x14ac:dyDescent="0.35">
      <c r="A17" s="3">
        <v>1980</v>
      </c>
      <c r="B17" s="9">
        <v>134</v>
      </c>
      <c r="C17" s="9">
        <v>124</v>
      </c>
      <c r="D17" s="9">
        <v>114</v>
      </c>
      <c r="E17" s="9">
        <v>108</v>
      </c>
      <c r="F17" s="9">
        <v>103</v>
      </c>
      <c r="G17" s="9">
        <v>130</v>
      </c>
      <c r="H17" s="9">
        <v>123</v>
      </c>
      <c r="I17" s="9">
        <v>76</v>
      </c>
      <c r="J17" s="9">
        <v>100</v>
      </c>
      <c r="K17" s="9">
        <v>107</v>
      </c>
      <c r="L17" s="9">
        <v>151</v>
      </c>
      <c r="M17" s="43">
        <f t="shared" si="3"/>
        <v>1270</v>
      </c>
      <c r="N17" s="43">
        <v>121</v>
      </c>
      <c r="O17" s="62">
        <f t="shared" si="0"/>
        <v>115.45454545454545</v>
      </c>
      <c r="Q17" s="22">
        <v>1980</v>
      </c>
      <c r="R17" s="23">
        <v>26</v>
      </c>
      <c r="S17" s="23">
        <v>36</v>
      </c>
      <c r="T17" s="23"/>
      <c r="U17" s="23">
        <v>17</v>
      </c>
      <c r="V17" s="23"/>
      <c r="W17" s="23"/>
      <c r="X17" s="81">
        <f t="shared" si="1"/>
        <v>79</v>
      </c>
      <c r="Y17" s="23">
        <v>24</v>
      </c>
      <c r="Z17" s="23">
        <v>18</v>
      </c>
      <c r="AA17" s="23"/>
      <c r="AB17" s="23"/>
      <c r="AC17" s="81">
        <f t="shared" si="2"/>
        <v>42</v>
      </c>
      <c r="AD17" s="73">
        <v>121</v>
      </c>
      <c r="AE17" s="24"/>
      <c r="AF17" s="24" t="s">
        <v>6</v>
      </c>
    </row>
    <row r="18" spans="1:32" x14ac:dyDescent="0.35">
      <c r="A18" s="3">
        <v>1981</v>
      </c>
      <c r="B18" s="9">
        <v>132</v>
      </c>
      <c r="C18" s="9">
        <v>128</v>
      </c>
      <c r="D18" s="9">
        <v>117</v>
      </c>
      <c r="E18" s="11">
        <v>110</v>
      </c>
      <c r="F18" s="11">
        <v>129</v>
      </c>
      <c r="G18" s="9">
        <v>147</v>
      </c>
      <c r="H18" s="9">
        <v>124</v>
      </c>
      <c r="I18" s="9">
        <v>82</v>
      </c>
      <c r="J18" s="9">
        <v>100</v>
      </c>
      <c r="K18" s="11">
        <v>117</v>
      </c>
      <c r="L18" s="9">
        <v>149</v>
      </c>
      <c r="M18" s="43">
        <f t="shared" si="3"/>
        <v>1335</v>
      </c>
      <c r="N18" s="43">
        <v>128</v>
      </c>
      <c r="O18" s="62">
        <f t="shared" si="0"/>
        <v>121.36363636363636</v>
      </c>
      <c r="Q18" s="22">
        <v>1981</v>
      </c>
      <c r="R18" s="23">
        <v>25</v>
      </c>
      <c r="S18" s="23">
        <v>36</v>
      </c>
      <c r="T18" s="23"/>
      <c r="U18" s="23">
        <v>18</v>
      </c>
      <c r="V18" s="23"/>
      <c r="W18" s="23"/>
      <c r="X18" s="81">
        <f t="shared" si="1"/>
        <v>79</v>
      </c>
      <c r="Y18" s="23">
        <v>29</v>
      </c>
      <c r="Z18" s="23">
        <v>20</v>
      </c>
      <c r="AA18" s="23"/>
      <c r="AB18" s="23"/>
      <c r="AC18" s="81">
        <f t="shared" si="2"/>
        <v>49</v>
      </c>
      <c r="AD18" s="73">
        <v>128</v>
      </c>
      <c r="AE18" s="24"/>
      <c r="AF18" s="24"/>
    </row>
    <row r="19" spans="1:32" ht="28.2" x14ac:dyDescent="0.35">
      <c r="A19" s="3">
        <v>1982</v>
      </c>
      <c r="B19" s="9">
        <v>137</v>
      </c>
      <c r="C19" s="9">
        <v>140</v>
      </c>
      <c r="D19" s="9">
        <v>118</v>
      </c>
      <c r="E19" s="9">
        <v>97</v>
      </c>
      <c r="F19" s="9">
        <v>125</v>
      </c>
      <c r="G19" s="11">
        <v>157</v>
      </c>
      <c r="H19" s="9">
        <v>138</v>
      </c>
      <c r="I19" s="11">
        <v>85</v>
      </c>
      <c r="J19" s="9">
        <v>100</v>
      </c>
      <c r="K19" s="9">
        <v>111</v>
      </c>
      <c r="L19" s="9">
        <v>156</v>
      </c>
      <c r="M19" s="43">
        <f t="shared" si="3"/>
        <v>1364</v>
      </c>
      <c r="N19" s="12">
        <v>129</v>
      </c>
      <c r="O19" s="62">
        <f t="shared" si="0"/>
        <v>124</v>
      </c>
      <c r="Q19" s="22">
        <v>1982</v>
      </c>
      <c r="R19" s="23">
        <v>26</v>
      </c>
      <c r="S19" s="23">
        <v>33</v>
      </c>
      <c r="T19" s="23"/>
      <c r="U19" s="23">
        <v>23</v>
      </c>
      <c r="V19" s="23"/>
      <c r="W19" s="23"/>
      <c r="X19" s="81">
        <f t="shared" si="1"/>
        <v>82</v>
      </c>
      <c r="Y19" s="23">
        <v>30</v>
      </c>
      <c r="Z19" s="23">
        <v>17</v>
      </c>
      <c r="AA19" s="23"/>
      <c r="AB19" s="23"/>
      <c r="AC19" s="81">
        <f t="shared" si="2"/>
        <v>47</v>
      </c>
      <c r="AD19" s="73">
        <v>129</v>
      </c>
      <c r="AE19" s="24"/>
      <c r="AF19" s="24" t="s">
        <v>7</v>
      </c>
    </row>
    <row r="20" spans="1:32" x14ac:dyDescent="0.35">
      <c r="A20" s="3">
        <v>1983</v>
      </c>
      <c r="B20" s="9">
        <v>142</v>
      </c>
      <c r="C20" s="9">
        <v>123</v>
      </c>
      <c r="D20" s="9">
        <v>125</v>
      </c>
      <c r="E20" s="9">
        <v>95</v>
      </c>
      <c r="F20" s="9">
        <v>119</v>
      </c>
      <c r="G20" s="9">
        <v>154</v>
      </c>
      <c r="H20" s="9">
        <v>138</v>
      </c>
      <c r="I20" s="9">
        <v>81</v>
      </c>
      <c r="J20" s="9">
        <v>91</v>
      </c>
      <c r="K20" s="9">
        <v>100</v>
      </c>
      <c r="L20" s="9">
        <v>156</v>
      </c>
      <c r="M20" s="43">
        <f t="shared" si="3"/>
        <v>1324</v>
      </c>
      <c r="N20" s="43">
        <v>125</v>
      </c>
      <c r="O20" s="62">
        <f t="shared" si="0"/>
        <v>120.36363636363636</v>
      </c>
      <c r="Q20" s="22">
        <v>1983</v>
      </c>
      <c r="R20" s="23">
        <v>22</v>
      </c>
      <c r="S20" s="23">
        <v>29</v>
      </c>
      <c r="T20" s="23"/>
      <c r="U20" s="23">
        <v>22</v>
      </c>
      <c r="V20" s="23"/>
      <c r="W20" s="23"/>
      <c r="X20" s="81">
        <f t="shared" si="1"/>
        <v>73</v>
      </c>
      <c r="Y20" s="23">
        <v>30</v>
      </c>
      <c r="Z20" s="23">
        <v>22</v>
      </c>
      <c r="AA20" s="23"/>
      <c r="AB20" s="23"/>
      <c r="AC20" s="81">
        <f t="shared" si="2"/>
        <v>52</v>
      </c>
      <c r="AD20" s="73">
        <v>125</v>
      </c>
      <c r="AE20" s="24"/>
      <c r="AF20" s="24"/>
    </row>
    <row r="21" spans="1:32" x14ac:dyDescent="0.35">
      <c r="A21" s="3">
        <v>1984</v>
      </c>
      <c r="B21" s="6">
        <v>123</v>
      </c>
      <c r="C21" s="9">
        <v>128</v>
      </c>
      <c r="D21" s="9">
        <v>104</v>
      </c>
      <c r="E21" s="9">
        <v>84</v>
      </c>
      <c r="F21" s="9">
        <v>106</v>
      </c>
      <c r="G21" s="9">
        <v>125</v>
      </c>
      <c r="H21" s="9">
        <v>124</v>
      </c>
      <c r="I21" s="9">
        <v>66</v>
      </c>
      <c r="J21" s="9">
        <v>85</v>
      </c>
      <c r="K21" s="9">
        <v>84</v>
      </c>
      <c r="L21" s="9">
        <v>136</v>
      </c>
      <c r="M21" s="43">
        <f t="shared" si="3"/>
        <v>1165</v>
      </c>
      <c r="N21" s="43">
        <v>104</v>
      </c>
      <c r="O21" s="62">
        <f t="shared" si="0"/>
        <v>105.90909090909091</v>
      </c>
      <c r="Q21" s="22">
        <v>1984</v>
      </c>
      <c r="R21" s="23">
        <v>15</v>
      </c>
      <c r="S21" s="23">
        <v>24</v>
      </c>
      <c r="T21" s="23"/>
      <c r="U21" s="23">
        <v>21</v>
      </c>
      <c r="V21" s="23"/>
      <c r="W21" s="23"/>
      <c r="X21" s="81">
        <f t="shared" si="1"/>
        <v>60</v>
      </c>
      <c r="Y21" s="23">
        <v>21</v>
      </c>
      <c r="Z21" s="23">
        <v>23</v>
      </c>
      <c r="AA21" s="23"/>
      <c r="AB21" s="23"/>
      <c r="AC21" s="81">
        <f t="shared" si="2"/>
        <v>44</v>
      </c>
      <c r="AD21" s="74">
        <v>104</v>
      </c>
      <c r="AE21" s="24"/>
      <c r="AF21" s="24"/>
    </row>
    <row r="22" spans="1:32" ht="42" x14ac:dyDescent="0.35">
      <c r="A22" s="3">
        <v>1985</v>
      </c>
      <c r="B22" s="9">
        <v>116</v>
      </c>
      <c r="C22" s="9">
        <v>110</v>
      </c>
      <c r="D22" s="9">
        <v>118</v>
      </c>
      <c r="E22" s="9">
        <v>88</v>
      </c>
      <c r="F22" s="9">
        <v>105</v>
      </c>
      <c r="G22" s="9">
        <v>132</v>
      </c>
      <c r="H22" s="9">
        <v>125</v>
      </c>
      <c r="I22" s="9">
        <v>66</v>
      </c>
      <c r="J22" s="9">
        <v>83</v>
      </c>
      <c r="K22" s="9">
        <v>90</v>
      </c>
      <c r="L22" s="9">
        <v>151</v>
      </c>
      <c r="M22" s="43">
        <f t="shared" si="3"/>
        <v>1184</v>
      </c>
      <c r="N22" s="43">
        <v>111</v>
      </c>
      <c r="O22" s="62">
        <f t="shared" si="0"/>
        <v>107.63636363636364</v>
      </c>
      <c r="Q22" s="22">
        <v>1985</v>
      </c>
      <c r="R22" s="23">
        <v>20</v>
      </c>
      <c r="S22" s="23">
        <v>21</v>
      </c>
      <c r="T22" s="23"/>
      <c r="U22" s="23"/>
      <c r="V22" s="23">
        <v>18</v>
      </c>
      <c r="W22" s="23">
        <v>11</v>
      </c>
      <c r="X22" s="81">
        <f t="shared" si="1"/>
        <v>70</v>
      </c>
      <c r="Y22" s="23">
        <v>18</v>
      </c>
      <c r="Z22" s="23">
        <v>23</v>
      </c>
      <c r="AA22" s="23"/>
      <c r="AB22" s="23"/>
      <c r="AC22" s="81">
        <f t="shared" si="2"/>
        <v>41</v>
      </c>
      <c r="AD22" s="73">
        <v>111</v>
      </c>
      <c r="AE22" s="24"/>
      <c r="AF22" s="24" t="s">
        <v>8</v>
      </c>
    </row>
    <row r="23" spans="1:32" x14ac:dyDescent="0.35">
      <c r="A23" s="3">
        <v>1986</v>
      </c>
      <c r="B23" s="9">
        <v>123</v>
      </c>
      <c r="C23" s="9">
        <v>127</v>
      </c>
      <c r="D23" s="9">
        <v>116</v>
      </c>
      <c r="E23" s="9">
        <v>86</v>
      </c>
      <c r="F23" s="9">
        <v>115</v>
      </c>
      <c r="G23" s="9">
        <v>130</v>
      </c>
      <c r="H23" s="9">
        <v>132</v>
      </c>
      <c r="I23" s="9">
        <v>79</v>
      </c>
      <c r="J23" s="9">
        <v>93</v>
      </c>
      <c r="K23" s="9">
        <v>98</v>
      </c>
      <c r="L23" s="9">
        <v>139</v>
      </c>
      <c r="M23" s="43">
        <f t="shared" si="3"/>
        <v>1238</v>
      </c>
      <c r="N23" s="43">
        <v>109</v>
      </c>
      <c r="O23" s="62">
        <f t="shared" si="0"/>
        <v>112.54545454545455</v>
      </c>
      <c r="Q23" s="22">
        <v>1986</v>
      </c>
      <c r="R23" s="23">
        <v>22</v>
      </c>
      <c r="S23" s="23">
        <v>15</v>
      </c>
      <c r="T23" s="23"/>
      <c r="U23" s="23"/>
      <c r="V23" s="23">
        <v>16</v>
      </c>
      <c r="W23" s="23">
        <v>14</v>
      </c>
      <c r="X23" s="81">
        <f t="shared" si="1"/>
        <v>67</v>
      </c>
      <c r="Y23" s="23">
        <v>19</v>
      </c>
      <c r="Z23" s="23">
        <v>23</v>
      </c>
      <c r="AA23" s="23"/>
      <c r="AB23" s="23"/>
      <c r="AC23" s="81">
        <f t="shared" si="2"/>
        <v>42</v>
      </c>
      <c r="AD23" s="73">
        <v>109</v>
      </c>
      <c r="AE23" s="24"/>
      <c r="AF23" s="24" t="s">
        <v>9</v>
      </c>
    </row>
    <row r="24" spans="1:32" x14ac:dyDescent="0.35">
      <c r="A24" s="3">
        <v>1987</v>
      </c>
      <c r="B24" s="9">
        <v>113</v>
      </c>
      <c r="C24" s="9">
        <v>109</v>
      </c>
      <c r="D24" s="9">
        <v>104</v>
      </c>
      <c r="E24" s="9">
        <v>82</v>
      </c>
      <c r="F24" s="9">
        <v>108</v>
      </c>
      <c r="G24" s="9">
        <v>122</v>
      </c>
      <c r="H24" s="9">
        <v>121</v>
      </c>
      <c r="I24" s="9">
        <v>66</v>
      </c>
      <c r="J24" s="9">
        <v>87</v>
      </c>
      <c r="K24" s="9">
        <v>89</v>
      </c>
      <c r="L24" s="9">
        <v>127</v>
      </c>
      <c r="M24" s="43">
        <f t="shared" si="3"/>
        <v>1128</v>
      </c>
      <c r="N24" s="43">
        <v>106</v>
      </c>
      <c r="O24" s="62">
        <f t="shared" si="0"/>
        <v>102.54545454545455</v>
      </c>
      <c r="Q24" s="22">
        <v>1987</v>
      </c>
      <c r="R24" s="23">
        <v>18</v>
      </c>
      <c r="S24" s="23">
        <v>19</v>
      </c>
      <c r="T24" s="23"/>
      <c r="U24" s="23" t="s">
        <v>39</v>
      </c>
      <c r="V24" s="23">
        <v>18</v>
      </c>
      <c r="W24" s="23">
        <v>14</v>
      </c>
      <c r="X24" s="81">
        <f t="shared" si="1"/>
        <v>69</v>
      </c>
      <c r="Y24" s="23">
        <v>16</v>
      </c>
      <c r="Z24" s="23">
        <v>21</v>
      </c>
      <c r="AA24" s="23"/>
      <c r="AB24" s="23"/>
      <c r="AC24" s="81">
        <f t="shared" si="2"/>
        <v>37</v>
      </c>
      <c r="AD24" s="73">
        <v>106</v>
      </c>
      <c r="AE24" s="24"/>
      <c r="AF24" s="24"/>
    </row>
    <row r="25" spans="1:32" ht="28.2" x14ac:dyDescent="0.35">
      <c r="A25" s="3">
        <v>1988</v>
      </c>
      <c r="B25" s="9">
        <v>91</v>
      </c>
      <c r="C25" s="9">
        <v>85</v>
      </c>
      <c r="D25" s="9">
        <v>102</v>
      </c>
      <c r="E25" s="9">
        <v>67</v>
      </c>
      <c r="F25" s="9">
        <v>98</v>
      </c>
      <c r="G25" s="9">
        <v>110</v>
      </c>
      <c r="H25" s="9">
        <v>101</v>
      </c>
      <c r="I25" s="9">
        <v>59</v>
      </c>
      <c r="J25" s="9">
        <v>76</v>
      </c>
      <c r="K25" s="9">
        <v>74</v>
      </c>
      <c r="L25" s="9">
        <v>124</v>
      </c>
      <c r="M25" s="43">
        <f t="shared" ref="M25:M59" si="4">SUM(B25:L25)</f>
        <v>987</v>
      </c>
      <c r="N25" s="43">
        <v>93</v>
      </c>
      <c r="O25" s="62">
        <f t="shared" si="0"/>
        <v>89.727272727272734</v>
      </c>
      <c r="Q25" s="22">
        <v>1988</v>
      </c>
      <c r="R25" s="23">
        <v>15</v>
      </c>
      <c r="S25" s="23">
        <v>15</v>
      </c>
      <c r="T25" s="23"/>
      <c r="U25" s="23"/>
      <c r="V25" s="23">
        <v>18</v>
      </c>
      <c r="W25" s="23">
        <v>15</v>
      </c>
      <c r="X25" s="81">
        <f t="shared" si="1"/>
        <v>63</v>
      </c>
      <c r="Y25" s="23">
        <v>11</v>
      </c>
      <c r="Z25" s="23">
        <v>19</v>
      </c>
      <c r="AA25" s="23"/>
      <c r="AB25" s="23"/>
      <c r="AC25" s="81">
        <f t="shared" si="2"/>
        <v>30</v>
      </c>
      <c r="AD25" s="73">
        <v>93</v>
      </c>
      <c r="AE25" s="24"/>
      <c r="AF25" s="24" t="s">
        <v>10</v>
      </c>
    </row>
    <row r="26" spans="1:32" ht="42" x14ac:dyDescent="0.35">
      <c r="A26" s="3">
        <v>1989</v>
      </c>
      <c r="B26" s="63"/>
      <c r="C26" s="9">
        <v>94</v>
      </c>
      <c r="D26" s="9">
        <v>95</v>
      </c>
      <c r="E26" s="9">
        <v>68</v>
      </c>
      <c r="F26" s="9">
        <v>92</v>
      </c>
      <c r="G26" s="9">
        <v>103</v>
      </c>
      <c r="H26" s="9">
        <v>98</v>
      </c>
      <c r="I26" s="9">
        <v>68</v>
      </c>
      <c r="J26" s="9">
        <v>73</v>
      </c>
      <c r="K26" s="9">
        <v>71</v>
      </c>
      <c r="L26" s="9">
        <v>109</v>
      </c>
      <c r="M26" s="43">
        <f t="shared" si="4"/>
        <v>871</v>
      </c>
      <c r="N26" s="43">
        <v>91</v>
      </c>
      <c r="O26" s="62">
        <f t="shared" si="0"/>
        <v>87.1</v>
      </c>
      <c r="Q26" s="22">
        <v>1989</v>
      </c>
      <c r="R26" s="23">
        <v>12</v>
      </c>
      <c r="S26" s="23">
        <v>14</v>
      </c>
      <c r="T26" s="23"/>
      <c r="U26" s="23"/>
      <c r="V26" s="23">
        <v>22</v>
      </c>
      <c r="W26" s="23">
        <v>12</v>
      </c>
      <c r="X26" s="81">
        <f t="shared" si="1"/>
        <v>60</v>
      </c>
      <c r="Y26" s="23">
        <v>10</v>
      </c>
      <c r="Z26" s="23">
        <v>21</v>
      </c>
      <c r="AA26" s="23"/>
      <c r="AB26" s="23"/>
      <c r="AC26" s="81">
        <f t="shared" si="2"/>
        <v>31</v>
      </c>
      <c r="AD26" s="73">
        <v>91</v>
      </c>
      <c r="AE26" s="24" t="s">
        <v>1</v>
      </c>
      <c r="AF26" s="24" t="s">
        <v>11</v>
      </c>
    </row>
    <row r="27" spans="1:32" ht="28.2" x14ac:dyDescent="0.35">
      <c r="A27" s="3">
        <v>1990</v>
      </c>
      <c r="B27" s="63"/>
      <c r="C27" s="63"/>
      <c r="D27" s="9">
        <v>88</v>
      </c>
      <c r="E27" s="9">
        <v>64</v>
      </c>
      <c r="F27" s="9">
        <v>96</v>
      </c>
      <c r="G27" s="9">
        <v>100</v>
      </c>
      <c r="H27" s="9">
        <v>102</v>
      </c>
      <c r="I27" s="9">
        <v>62</v>
      </c>
      <c r="J27" s="9">
        <v>62</v>
      </c>
      <c r="K27" s="9">
        <v>77</v>
      </c>
      <c r="L27" s="9">
        <v>107</v>
      </c>
      <c r="M27" s="43">
        <f t="shared" si="4"/>
        <v>758</v>
      </c>
      <c r="N27" s="43">
        <v>94</v>
      </c>
      <c r="O27" s="62">
        <f t="shared" si="0"/>
        <v>84.222222222222229</v>
      </c>
      <c r="Q27" s="22">
        <v>1990</v>
      </c>
      <c r="R27" s="23">
        <v>7</v>
      </c>
      <c r="S27" s="23">
        <v>16</v>
      </c>
      <c r="T27" s="23"/>
      <c r="U27" s="23"/>
      <c r="V27" s="23">
        <v>21</v>
      </c>
      <c r="W27" s="23">
        <v>15</v>
      </c>
      <c r="X27" s="81">
        <f t="shared" si="1"/>
        <v>59</v>
      </c>
      <c r="Y27" s="23">
        <v>17</v>
      </c>
      <c r="Z27" s="23">
        <v>18</v>
      </c>
      <c r="AA27" s="23"/>
      <c r="AB27" s="23"/>
      <c r="AC27" s="81">
        <f t="shared" si="2"/>
        <v>35</v>
      </c>
      <c r="AD27" s="73">
        <v>94</v>
      </c>
      <c r="AE27" s="24" t="s">
        <v>12</v>
      </c>
      <c r="AF27" s="24" t="s">
        <v>15</v>
      </c>
    </row>
    <row r="28" spans="1:32" ht="28.2" x14ac:dyDescent="0.35">
      <c r="A28" s="3">
        <v>1991</v>
      </c>
      <c r="B28" s="9">
        <v>98</v>
      </c>
      <c r="C28" s="9">
        <v>90</v>
      </c>
      <c r="D28" s="9">
        <v>95</v>
      </c>
      <c r="E28" s="9">
        <v>69</v>
      </c>
      <c r="F28" s="9">
        <v>95</v>
      </c>
      <c r="G28" s="9">
        <v>120</v>
      </c>
      <c r="H28" s="9">
        <v>103</v>
      </c>
      <c r="I28" s="9">
        <v>59</v>
      </c>
      <c r="J28" s="9">
        <v>69</v>
      </c>
      <c r="K28" s="9">
        <v>72</v>
      </c>
      <c r="L28" s="9">
        <v>113</v>
      </c>
      <c r="M28" s="43">
        <f t="shared" si="4"/>
        <v>983</v>
      </c>
      <c r="N28" s="43">
        <v>85</v>
      </c>
      <c r="O28" s="62">
        <f t="shared" si="0"/>
        <v>89.36363636363636</v>
      </c>
      <c r="Q28" s="22">
        <v>1991</v>
      </c>
      <c r="R28" s="23">
        <v>6</v>
      </c>
      <c r="S28" s="23">
        <v>12</v>
      </c>
      <c r="T28" s="23"/>
      <c r="U28" s="23"/>
      <c r="V28" s="23">
        <v>21</v>
      </c>
      <c r="W28" s="23">
        <v>12</v>
      </c>
      <c r="X28" s="81">
        <f t="shared" si="1"/>
        <v>51</v>
      </c>
      <c r="Y28" s="23">
        <v>16</v>
      </c>
      <c r="Z28" s="23">
        <v>18</v>
      </c>
      <c r="AA28" s="23"/>
      <c r="AB28" s="23"/>
      <c r="AC28" s="81">
        <f t="shared" si="2"/>
        <v>34</v>
      </c>
      <c r="AD28" s="73">
        <v>85</v>
      </c>
      <c r="AE28" s="25"/>
      <c r="AF28" s="25" t="s">
        <v>16</v>
      </c>
    </row>
    <row r="29" spans="1:32" x14ac:dyDescent="0.35">
      <c r="A29" s="3">
        <v>1992</v>
      </c>
      <c r="B29" s="63"/>
      <c r="C29" s="9">
        <v>75</v>
      </c>
      <c r="D29" s="9">
        <v>98</v>
      </c>
      <c r="E29" s="9">
        <v>66</v>
      </c>
      <c r="F29" s="9">
        <v>92</v>
      </c>
      <c r="G29" s="9">
        <v>116</v>
      </c>
      <c r="H29" s="9">
        <v>98</v>
      </c>
      <c r="I29" s="9">
        <v>56</v>
      </c>
      <c r="J29" s="9">
        <v>74</v>
      </c>
      <c r="K29" s="9">
        <v>79</v>
      </c>
      <c r="L29" s="9">
        <v>111</v>
      </c>
      <c r="M29" s="43">
        <f t="shared" si="4"/>
        <v>865</v>
      </c>
      <c r="N29" s="43">
        <v>90</v>
      </c>
      <c r="O29" s="62">
        <f t="shared" si="0"/>
        <v>86.5</v>
      </c>
      <c r="Q29" s="22">
        <v>1992</v>
      </c>
      <c r="R29" s="23">
        <v>7</v>
      </c>
      <c r="S29" s="23">
        <v>11</v>
      </c>
      <c r="T29" s="23"/>
      <c r="U29" s="23"/>
      <c r="V29" s="23">
        <v>25</v>
      </c>
      <c r="W29" s="23">
        <v>10</v>
      </c>
      <c r="X29" s="81">
        <f t="shared" si="1"/>
        <v>53</v>
      </c>
      <c r="Y29" s="23">
        <v>14</v>
      </c>
      <c r="Z29" s="23">
        <v>23</v>
      </c>
      <c r="AA29" s="23"/>
      <c r="AB29" s="23"/>
      <c r="AC29" s="81">
        <f t="shared" si="2"/>
        <v>37</v>
      </c>
      <c r="AD29" s="73">
        <v>90</v>
      </c>
      <c r="AE29" s="24" t="s">
        <v>1</v>
      </c>
      <c r="AF29" s="24"/>
    </row>
    <row r="30" spans="1:32" x14ac:dyDescent="0.35">
      <c r="A30" s="3">
        <v>1993</v>
      </c>
      <c r="B30" s="63"/>
      <c r="C30" s="9">
        <v>75</v>
      </c>
      <c r="D30" s="9">
        <v>79</v>
      </c>
      <c r="E30" s="9">
        <v>55</v>
      </c>
      <c r="F30" s="9">
        <v>81</v>
      </c>
      <c r="G30" s="9">
        <v>95</v>
      </c>
      <c r="H30" s="9">
        <v>89</v>
      </c>
      <c r="I30" s="9">
        <v>48</v>
      </c>
      <c r="J30" s="9">
        <v>59</v>
      </c>
      <c r="K30" s="9">
        <v>62</v>
      </c>
      <c r="L30" s="9">
        <v>96</v>
      </c>
      <c r="M30" s="43">
        <f t="shared" si="4"/>
        <v>739</v>
      </c>
      <c r="N30" s="43">
        <v>74</v>
      </c>
      <c r="O30" s="62">
        <f t="shared" si="0"/>
        <v>73.900000000000006</v>
      </c>
      <c r="Q30" s="22">
        <v>1993</v>
      </c>
      <c r="R30" s="23">
        <v>6</v>
      </c>
      <c r="S30" s="23">
        <v>11</v>
      </c>
      <c r="T30" s="23"/>
      <c r="U30" s="23"/>
      <c r="V30" s="23">
        <v>19</v>
      </c>
      <c r="W30" s="23">
        <v>8</v>
      </c>
      <c r="X30" s="81">
        <f t="shared" si="1"/>
        <v>44</v>
      </c>
      <c r="Y30" s="23">
        <v>9</v>
      </c>
      <c r="Z30" s="23">
        <v>21</v>
      </c>
      <c r="AA30" s="23"/>
      <c r="AB30" s="23"/>
      <c r="AC30" s="81">
        <f t="shared" si="2"/>
        <v>30</v>
      </c>
      <c r="AD30" s="73">
        <v>74</v>
      </c>
      <c r="AE30" s="24" t="s">
        <v>1</v>
      </c>
      <c r="AF30" s="24" t="s">
        <v>39</v>
      </c>
    </row>
    <row r="31" spans="1:32" x14ac:dyDescent="0.35">
      <c r="A31" s="3">
        <v>1994</v>
      </c>
      <c r="B31" s="9">
        <v>79</v>
      </c>
      <c r="C31" s="9">
        <v>69</v>
      </c>
      <c r="D31" s="9">
        <v>78</v>
      </c>
      <c r="E31" s="9">
        <v>53</v>
      </c>
      <c r="F31" s="9">
        <v>76</v>
      </c>
      <c r="G31" s="9">
        <v>92</v>
      </c>
      <c r="H31" s="9">
        <v>85</v>
      </c>
      <c r="I31" s="9">
        <v>43</v>
      </c>
      <c r="J31" s="9">
        <v>58</v>
      </c>
      <c r="K31" s="9">
        <v>60</v>
      </c>
      <c r="L31" s="9">
        <v>98</v>
      </c>
      <c r="M31" s="43">
        <f t="shared" si="4"/>
        <v>791</v>
      </c>
      <c r="N31" s="43">
        <v>66</v>
      </c>
      <c r="O31" s="62">
        <f t="shared" si="0"/>
        <v>71.909090909090907</v>
      </c>
      <c r="Q31" s="22">
        <v>1994</v>
      </c>
      <c r="R31" s="23">
        <v>2</v>
      </c>
      <c r="S31" s="23">
        <v>11</v>
      </c>
      <c r="T31" s="23"/>
      <c r="U31" s="23"/>
      <c r="V31" s="23">
        <v>19</v>
      </c>
      <c r="W31" s="23">
        <v>8</v>
      </c>
      <c r="X31" s="81">
        <f t="shared" si="1"/>
        <v>40</v>
      </c>
      <c r="Y31" s="23">
        <v>8</v>
      </c>
      <c r="Z31" s="23">
        <v>18</v>
      </c>
      <c r="AA31" s="23"/>
      <c r="AB31" s="23"/>
      <c r="AC31" s="81">
        <f t="shared" si="2"/>
        <v>26</v>
      </c>
      <c r="AD31" s="73">
        <v>66</v>
      </c>
      <c r="AE31" s="24"/>
      <c r="AF31" s="24"/>
    </row>
    <row r="32" spans="1:32" x14ac:dyDescent="0.35">
      <c r="A32" s="3">
        <v>1995</v>
      </c>
      <c r="B32" s="63"/>
      <c r="C32" s="9">
        <v>68</v>
      </c>
      <c r="D32" s="9">
        <v>70</v>
      </c>
      <c r="E32" s="9">
        <v>52</v>
      </c>
      <c r="F32" s="9">
        <v>79</v>
      </c>
      <c r="G32" s="9">
        <v>77</v>
      </c>
      <c r="H32" s="9">
        <v>87</v>
      </c>
      <c r="I32" s="9">
        <v>46</v>
      </c>
      <c r="J32" s="9">
        <v>55</v>
      </c>
      <c r="K32" s="9">
        <v>60</v>
      </c>
      <c r="L32" s="9">
        <v>90</v>
      </c>
      <c r="M32" s="43">
        <f t="shared" si="4"/>
        <v>684</v>
      </c>
      <c r="N32" s="43">
        <v>95</v>
      </c>
      <c r="O32" s="62">
        <f t="shared" si="0"/>
        <v>68.400000000000006</v>
      </c>
      <c r="Q32" s="22">
        <v>1995</v>
      </c>
      <c r="R32" s="23" t="s">
        <v>39</v>
      </c>
      <c r="S32" s="23"/>
      <c r="T32" s="23">
        <v>16</v>
      </c>
      <c r="U32" s="23"/>
      <c r="V32" s="23">
        <v>23</v>
      </c>
      <c r="W32" s="23">
        <v>16</v>
      </c>
      <c r="X32" s="81">
        <f t="shared" si="1"/>
        <v>55</v>
      </c>
      <c r="Y32" s="23">
        <v>20</v>
      </c>
      <c r="Z32" s="23">
        <v>20</v>
      </c>
      <c r="AA32" s="23"/>
      <c r="AB32" s="23"/>
      <c r="AC32" s="81">
        <f t="shared" si="2"/>
        <v>40</v>
      </c>
      <c r="AD32" s="73">
        <v>95</v>
      </c>
      <c r="AE32" s="24" t="s">
        <v>1</v>
      </c>
      <c r="AF32" s="24" t="s">
        <v>17</v>
      </c>
    </row>
    <row r="33" spans="1:32" ht="28.2" x14ac:dyDescent="0.35">
      <c r="A33" s="3">
        <v>1996</v>
      </c>
      <c r="B33" s="9">
        <v>67</v>
      </c>
      <c r="C33" s="9">
        <v>72</v>
      </c>
      <c r="D33" s="9">
        <v>64</v>
      </c>
      <c r="E33" s="9">
        <v>51</v>
      </c>
      <c r="F33" s="9">
        <v>70</v>
      </c>
      <c r="G33" s="9">
        <v>84</v>
      </c>
      <c r="H33" s="9">
        <v>68</v>
      </c>
      <c r="I33" s="9">
        <v>42</v>
      </c>
      <c r="J33" s="9">
        <v>56</v>
      </c>
      <c r="K33" s="9">
        <v>61</v>
      </c>
      <c r="L33" s="9">
        <v>83</v>
      </c>
      <c r="M33" s="43">
        <f t="shared" si="4"/>
        <v>718</v>
      </c>
      <c r="N33" s="43">
        <v>86</v>
      </c>
      <c r="O33" s="62">
        <f t="shared" si="0"/>
        <v>65.272727272727266</v>
      </c>
      <c r="Q33" s="22">
        <v>1996</v>
      </c>
      <c r="R33" s="23"/>
      <c r="S33" s="23"/>
      <c r="T33" s="23">
        <v>17</v>
      </c>
      <c r="U33" s="23"/>
      <c r="V33" s="23">
        <v>21</v>
      </c>
      <c r="W33" s="23">
        <v>20</v>
      </c>
      <c r="X33" s="81">
        <f t="shared" si="1"/>
        <v>58</v>
      </c>
      <c r="Y33" s="23">
        <v>9</v>
      </c>
      <c r="Z33" s="23">
        <v>19</v>
      </c>
      <c r="AA33" s="23"/>
      <c r="AB33" s="23"/>
      <c r="AC33" s="81">
        <f t="shared" si="2"/>
        <v>28</v>
      </c>
      <c r="AD33" s="73">
        <v>86</v>
      </c>
      <c r="AE33" s="24"/>
      <c r="AF33" s="24" t="s">
        <v>18</v>
      </c>
    </row>
    <row r="34" spans="1:32" x14ac:dyDescent="0.35">
      <c r="A34" s="3">
        <v>1997</v>
      </c>
      <c r="B34" s="63"/>
      <c r="C34" s="9">
        <v>59</v>
      </c>
      <c r="D34" s="9">
        <v>67</v>
      </c>
      <c r="E34" s="9">
        <v>56</v>
      </c>
      <c r="F34" s="9">
        <v>68</v>
      </c>
      <c r="G34" s="9">
        <v>84</v>
      </c>
      <c r="H34" s="9">
        <v>75</v>
      </c>
      <c r="I34" s="9">
        <v>41</v>
      </c>
      <c r="J34" s="9">
        <v>57</v>
      </c>
      <c r="K34" s="9">
        <v>60</v>
      </c>
      <c r="L34" s="9">
        <v>89</v>
      </c>
      <c r="M34" s="43">
        <f t="shared" si="4"/>
        <v>656</v>
      </c>
      <c r="N34" s="43">
        <v>71</v>
      </c>
      <c r="O34" s="62">
        <f t="shared" si="0"/>
        <v>65.599999999999994</v>
      </c>
      <c r="Q34" s="22">
        <v>1997</v>
      </c>
      <c r="R34" s="23"/>
      <c r="S34" s="23"/>
      <c r="T34" s="23">
        <v>13</v>
      </c>
      <c r="U34" s="23"/>
      <c r="V34" s="23">
        <v>13</v>
      </c>
      <c r="W34" s="23">
        <v>14</v>
      </c>
      <c r="X34" s="81">
        <f t="shared" si="1"/>
        <v>40</v>
      </c>
      <c r="Y34" s="23">
        <v>11</v>
      </c>
      <c r="Z34" s="23">
        <v>20</v>
      </c>
      <c r="AA34" s="23"/>
      <c r="AB34" s="23"/>
      <c r="AC34" s="81">
        <f t="shared" si="2"/>
        <v>31</v>
      </c>
      <c r="AD34" s="73">
        <v>71</v>
      </c>
      <c r="AE34" s="24" t="s">
        <v>1</v>
      </c>
      <c r="AF34" s="24" t="s">
        <v>19</v>
      </c>
    </row>
    <row r="35" spans="1:32" ht="28.2" x14ac:dyDescent="0.35">
      <c r="A35" s="3">
        <v>1998</v>
      </c>
      <c r="B35" s="9">
        <v>71</v>
      </c>
      <c r="C35" s="63"/>
      <c r="D35" s="9">
        <v>67</v>
      </c>
      <c r="E35" s="9">
        <v>48</v>
      </c>
      <c r="F35" s="9">
        <v>76</v>
      </c>
      <c r="G35" s="9">
        <v>87</v>
      </c>
      <c r="H35" s="9">
        <v>74</v>
      </c>
      <c r="I35" s="9">
        <v>46</v>
      </c>
      <c r="J35" s="9">
        <v>53</v>
      </c>
      <c r="K35" s="9">
        <v>49</v>
      </c>
      <c r="L35" s="9">
        <v>85</v>
      </c>
      <c r="M35" s="43">
        <f t="shared" si="4"/>
        <v>656</v>
      </c>
      <c r="N35" s="43">
        <v>68</v>
      </c>
      <c r="O35" s="62">
        <f t="shared" si="0"/>
        <v>65.599999999999994</v>
      </c>
      <c r="Q35" s="22">
        <v>1998</v>
      </c>
      <c r="R35" s="23"/>
      <c r="S35" s="23"/>
      <c r="T35" s="23">
        <v>13</v>
      </c>
      <c r="U35" s="23"/>
      <c r="V35" s="23">
        <v>11</v>
      </c>
      <c r="W35" s="23">
        <v>16</v>
      </c>
      <c r="X35" s="81">
        <f t="shared" si="1"/>
        <v>40</v>
      </c>
      <c r="Y35" s="23">
        <v>8</v>
      </c>
      <c r="Z35" s="23">
        <v>20</v>
      </c>
      <c r="AA35" s="23"/>
      <c r="AB35" s="23"/>
      <c r="AC35" s="81">
        <f t="shared" si="2"/>
        <v>28</v>
      </c>
      <c r="AD35" s="73">
        <v>68</v>
      </c>
      <c r="AE35" s="24" t="s">
        <v>20</v>
      </c>
      <c r="AF35" s="24" t="s">
        <v>21</v>
      </c>
    </row>
    <row r="36" spans="1:32" x14ac:dyDescent="0.35">
      <c r="A36" s="3">
        <v>1999</v>
      </c>
      <c r="B36" s="9">
        <v>51</v>
      </c>
      <c r="C36" s="9">
        <v>57</v>
      </c>
      <c r="D36" s="9">
        <v>58</v>
      </c>
      <c r="E36" s="9">
        <v>40</v>
      </c>
      <c r="F36" s="9">
        <v>64</v>
      </c>
      <c r="G36" s="9">
        <v>77</v>
      </c>
      <c r="H36" s="9">
        <v>72</v>
      </c>
      <c r="I36" s="9">
        <v>37</v>
      </c>
      <c r="J36" s="9">
        <v>50</v>
      </c>
      <c r="K36" s="9">
        <v>46</v>
      </c>
      <c r="L36" s="9">
        <v>81</v>
      </c>
      <c r="M36" s="43">
        <f t="shared" si="4"/>
        <v>633</v>
      </c>
      <c r="N36" s="43">
        <v>56</v>
      </c>
      <c r="O36" s="62">
        <f t="shared" si="0"/>
        <v>57.545454545454547</v>
      </c>
      <c r="Q36" s="22">
        <v>1999</v>
      </c>
      <c r="R36" s="23"/>
      <c r="S36" s="23"/>
      <c r="T36" s="23">
        <v>7</v>
      </c>
      <c r="U36" s="23"/>
      <c r="V36" s="23">
        <v>10</v>
      </c>
      <c r="W36" s="23">
        <v>15</v>
      </c>
      <c r="X36" s="81">
        <f t="shared" si="1"/>
        <v>32</v>
      </c>
      <c r="Y36" s="23">
        <v>7</v>
      </c>
      <c r="Z36" s="23">
        <v>17</v>
      </c>
      <c r="AA36" s="23"/>
      <c r="AB36" s="23"/>
      <c r="AC36" s="81">
        <f t="shared" si="2"/>
        <v>24</v>
      </c>
      <c r="AD36" s="73">
        <v>56</v>
      </c>
      <c r="AE36" s="24"/>
      <c r="AF36" s="24" t="s">
        <v>22</v>
      </c>
    </row>
    <row r="37" spans="1:32" x14ac:dyDescent="0.35">
      <c r="A37" s="3">
        <v>2000</v>
      </c>
      <c r="B37" s="63"/>
      <c r="C37" s="9">
        <v>55</v>
      </c>
      <c r="D37" s="9">
        <v>49</v>
      </c>
      <c r="E37" s="9">
        <v>43</v>
      </c>
      <c r="F37" s="9">
        <v>62</v>
      </c>
      <c r="G37" s="9">
        <v>65</v>
      </c>
      <c r="H37" s="9">
        <v>65</v>
      </c>
      <c r="I37" s="9">
        <v>35</v>
      </c>
      <c r="J37" s="9">
        <v>45</v>
      </c>
      <c r="K37" s="9">
        <v>50</v>
      </c>
      <c r="L37" s="9">
        <v>72</v>
      </c>
      <c r="M37" s="43">
        <f t="shared" si="4"/>
        <v>541</v>
      </c>
      <c r="N37" s="43">
        <v>60</v>
      </c>
      <c r="O37" s="62">
        <f t="shared" si="0"/>
        <v>54.1</v>
      </c>
      <c r="Q37" s="22">
        <v>2000</v>
      </c>
      <c r="R37" s="23"/>
      <c r="S37" s="23"/>
      <c r="T37" s="23">
        <v>5</v>
      </c>
      <c r="U37" s="23"/>
      <c r="V37" s="23">
        <v>10</v>
      </c>
      <c r="W37" s="23">
        <v>19</v>
      </c>
      <c r="X37" s="81">
        <f t="shared" si="1"/>
        <v>34</v>
      </c>
      <c r="Y37" s="23">
        <v>8</v>
      </c>
      <c r="Z37" s="23">
        <v>18</v>
      </c>
      <c r="AA37" s="23"/>
      <c r="AB37" s="23"/>
      <c r="AC37" s="81">
        <f t="shared" si="2"/>
        <v>26</v>
      </c>
      <c r="AD37" s="73">
        <v>60</v>
      </c>
      <c r="AE37" s="24" t="s">
        <v>1</v>
      </c>
      <c r="AF37" s="24" t="s">
        <v>39</v>
      </c>
    </row>
    <row r="38" spans="1:32" x14ac:dyDescent="0.35">
      <c r="A38" s="3">
        <v>2001</v>
      </c>
      <c r="B38" s="63"/>
      <c r="C38" s="9">
        <v>53</v>
      </c>
      <c r="D38" s="9">
        <v>54</v>
      </c>
      <c r="E38" s="9">
        <v>39</v>
      </c>
      <c r="F38" s="9">
        <v>61</v>
      </c>
      <c r="G38" s="9">
        <v>67</v>
      </c>
      <c r="H38" s="9">
        <v>64</v>
      </c>
      <c r="I38" s="57">
        <v>33</v>
      </c>
      <c r="J38" s="9">
        <v>45</v>
      </c>
      <c r="K38" s="9">
        <v>39</v>
      </c>
      <c r="L38" s="9">
        <v>74</v>
      </c>
      <c r="M38" s="43">
        <f t="shared" si="4"/>
        <v>529</v>
      </c>
      <c r="N38" s="43">
        <v>54</v>
      </c>
      <c r="O38" s="62">
        <f t="shared" si="0"/>
        <v>52.9</v>
      </c>
      <c r="Q38" s="22">
        <v>2001</v>
      </c>
      <c r="R38" s="23"/>
      <c r="S38" s="23"/>
      <c r="T38" s="23">
        <v>2</v>
      </c>
      <c r="U38" s="23"/>
      <c r="V38" s="23">
        <v>8</v>
      </c>
      <c r="W38" s="23">
        <v>20</v>
      </c>
      <c r="X38" s="81">
        <f t="shared" si="1"/>
        <v>30</v>
      </c>
      <c r="Y38" s="23">
        <v>8</v>
      </c>
      <c r="Z38" s="23">
        <v>16</v>
      </c>
      <c r="AA38" s="23"/>
      <c r="AB38" s="23"/>
      <c r="AC38" s="81">
        <f t="shared" si="2"/>
        <v>24</v>
      </c>
      <c r="AD38" s="73">
        <v>54</v>
      </c>
      <c r="AE38" s="24" t="s">
        <v>1</v>
      </c>
      <c r="AF38" s="24" t="s">
        <v>39</v>
      </c>
    </row>
    <row r="39" spans="1:32" x14ac:dyDescent="0.35">
      <c r="A39" s="3">
        <v>2002</v>
      </c>
      <c r="B39" s="9">
        <v>47</v>
      </c>
      <c r="C39" s="9">
        <v>60</v>
      </c>
      <c r="D39" s="9">
        <v>64</v>
      </c>
      <c r="E39" s="9">
        <v>44</v>
      </c>
      <c r="F39" s="9">
        <v>68</v>
      </c>
      <c r="G39" s="9">
        <v>76</v>
      </c>
      <c r="H39" s="9">
        <v>67</v>
      </c>
      <c r="I39" s="9">
        <v>39</v>
      </c>
      <c r="J39" s="9">
        <v>56</v>
      </c>
      <c r="K39" s="9">
        <v>47</v>
      </c>
      <c r="L39" s="9">
        <v>82</v>
      </c>
      <c r="M39" s="43">
        <f t="shared" si="4"/>
        <v>650</v>
      </c>
      <c r="N39" s="43">
        <v>56</v>
      </c>
      <c r="O39" s="62">
        <f t="shared" si="0"/>
        <v>59.090909090909093</v>
      </c>
      <c r="Q39" s="22">
        <v>2002</v>
      </c>
      <c r="R39" s="23"/>
      <c r="S39" s="23"/>
      <c r="T39" s="23">
        <v>9</v>
      </c>
      <c r="U39" s="23"/>
      <c r="V39" s="23">
        <v>6</v>
      </c>
      <c r="W39" s="23">
        <v>15</v>
      </c>
      <c r="X39" s="81">
        <f t="shared" si="1"/>
        <v>30</v>
      </c>
      <c r="Y39" s="23">
        <v>11</v>
      </c>
      <c r="Z39" s="23">
        <v>15</v>
      </c>
      <c r="AA39" s="23"/>
      <c r="AB39" s="23"/>
      <c r="AC39" s="81">
        <f t="shared" si="2"/>
        <v>26</v>
      </c>
      <c r="AD39" s="73">
        <v>56</v>
      </c>
      <c r="AE39" s="24"/>
      <c r="AF39" s="24" t="s">
        <v>23</v>
      </c>
    </row>
    <row r="40" spans="1:32" x14ac:dyDescent="0.35">
      <c r="A40" s="3">
        <v>2003</v>
      </c>
      <c r="B40" s="9">
        <v>79</v>
      </c>
      <c r="C40" s="9">
        <v>83</v>
      </c>
      <c r="D40" s="9">
        <v>73</v>
      </c>
      <c r="E40" s="9">
        <v>55</v>
      </c>
      <c r="F40" s="9">
        <v>74</v>
      </c>
      <c r="G40" s="9">
        <v>91</v>
      </c>
      <c r="H40" s="9">
        <v>72</v>
      </c>
      <c r="I40" s="9">
        <v>48</v>
      </c>
      <c r="J40" s="9">
        <v>59</v>
      </c>
      <c r="K40" s="9">
        <v>56</v>
      </c>
      <c r="L40" s="9">
        <v>95</v>
      </c>
      <c r="M40" s="43">
        <f t="shared" si="4"/>
        <v>785</v>
      </c>
      <c r="N40" s="43">
        <v>61</v>
      </c>
      <c r="O40" s="62">
        <f t="shared" si="0"/>
        <v>71.36363636363636</v>
      </c>
      <c r="Q40" s="22">
        <v>2003</v>
      </c>
      <c r="R40" s="23"/>
      <c r="S40" s="23"/>
      <c r="T40" s="23">
        <v>8</v>
      </c>
      <c r="U40" s="23"/>
      <c r="V40" s="23">
        <v>8</v>
      </c>
      <c r="W40" s="23">
        <v>15</v>
      </c>
      <c r="X40" s="81">
        <f t="shared" si="1"/>
        <v>31</v>
      </c>
      <c r="Y40" s="23">
        <v>15</v>
      </c>
      <c r="Z40" s="23">
        <v>15</v>
      </c>
      <c r="AA40" s="23"/>
      <c r="AB40" s="23"/>
      <c r="AC40" s="81">
        <f t="shared" si="2"/>
        <v>30</v>
      </c>
      <c r="AD40" s="73">
        <v>61</v>
      </c>
      <c r="AE40" s="24"/>
      <c r="AF40" s="24"/>
    </row>
    <row r="41" spans="1:32" ht="28.2" x14ac:dyDescent="0.35">
      <c r="A41" s="3">
        <v>2004</v>
      </c>
      <c r="B41" s="9">
        <v>77</v>
      </c>
      <c r="C41" s="9">
        <v>69</v>
      </c>
      <c r="D41" s="9">
        <v>64</v>
      </c>
      <c r="E41" s="9">
        <v>46</v>
      </c>
      <c r="F41" s="9">
        <v>65</v>
      </c>
      <c r="G41" s="9">
        <v>77</v>
      </c>
      <c r="H41" s="9">
        <v>69</v>
      </c>
      <c r="I41" s="9">
        <v>56</v>
      </c>
      <c r="J41" s="9">
        <v>52</v>
      </c>
      <c r="K41" s="9">
        <v>52</v>
      </c>
      <c r="L41" s="9">
        <v>92</v>
      </c>
      <c r="M41" s="43">
        <f t="shared" si="4"/>
        <v>719</v>
      </c>
      <c r="N41" s="43">
        <v>56</v>
      </c>
      <c r="O41" s="62">
        <f t="shared" si="0"/>
        <v>65.36363636363636</v>
      </c>
      <c r="Q41" s="22">
        <v>2004</v>
      </c>
      <c r="R41" s="23"/>
      <c r="S41" s="23"/>
      <c r="T41" s="23">
        <v>5</v>
      </c>
      <c r="U41" s="23"/>
      <c r="V41" s="23">
        <v>10</v>
      </c>
      <c r="W41" s="23">
        <v>14</v>
      </c>
      <c r="X41" s="81">
        <f t="shared" si="1"/>
        <v>29</v>
      </c>
      <c r="Y41" s="23">
        <v>14</v>
      </c>
      <c r="Z41" s="23">
        <v>13</v>
      </c>
      <c r="AA41" s="23"/>
      <c r="AB41" s="23"/>
      <c r="AC41" s="81">
        <f t="shared" si="2"/>
        <v>27</v>
      </c>
      <c r="AD41" s="73">
        <v>56</v>
      </c>
      <c r="AE41" s="24"/>
      <c r="AF41" s="24" t="s">
        <v>26</v>
      </c>
    </row>
    <row r="42" spans="1:32" x14ac:dyDescent="0.35">
      <c r="A42" s="3">
        <v>2005</v>
      </c>
      <c r="B42" s="9">
        <v>56</v>
      </c>
      <c r="C42" s="9">
        <v>62</v>
      </c>
      <c r="D42" s="9">
        <v>62</v>
      </c>
      <c r="E42" s="9">
        <v>47</v>
      </c>
      <c r="F42" s="9">
        <v>64</v>
      </c>
      <c r="G42" s="9">
        <v>73</v>
      </c>
      <c r="H42" s="9">
        <v>85</v>
      </c>
      <c r="I42" s="9">
        <v>50</v>
      </c>
      <c r="J42" s="9">
        <v>54</v>
      </c>
      <c r="K42" s="9">
        <v>45</v>
      </c>
      <c r="L42" s="9">
        <v>87</v>
      </c>
      <c r="M42" s="43">
        <f t="shared" si="4"/>
        <v>685</v>
      </c>
      <c r="N42" s="43">
        <v>56</v>
      </c>
      <c r="O42" s="62">
        <f t="shared" si="0"/>
        <v>62.272727272727273</v>
      </c>
      <c r="Q42" s="22">
        <v>2005</v>
      </c>
      <c r="R42" s="23"/>
      <c r="S42" s="23"/>
      <c r="T42" s="23">
        <v>6</v>
      </c>
      <c r="U42" s="23"/>
      <c r="V42" s="23">
        <v>8</v>
      </c>
      <c r="W42" s="23">
        <v>14</v>
      </c>
      <c r="X42" s="81">
        <f t="shared" si="1"/>
        <v>28</v>
      </c>
      <c r="Y42" s="23">
        <v>10</v>
      </c>
      <c r="Z42" s="23">
        <v>18</v>
      </c>
      <c r="AA42" s="23"/>
      <c r="AB42" s="23"/>
      <c r="AC42" s="81">
        <f t="shared" si="2"/>
        <v>28</v>
      </c>
      <c r="AD42" s="73">
        <v>56</v>
      </c>
      <c r="AE42" s="26"/>
      <c r="AF42" s="26"/>
    </row>
    <row r="43" spans="1:32" x14ac:dyDescent="0.35">
      <c r="A43" s="3">
        <v>2006</v>
      </c>
      <c r="B43" s="9">
        <v>76</v>
      </c>
      <c r="C43" s="9">
        <v>73</v>
      </c>
      <c r="D43" s="9">
        <v>73</v>
      </c>
      <c r="E43" s="9">
        <v>46</v>
      </c>
      <c r="F43" s="9">
        <v>76</v>
      </c>
      <c r="G43" s="9">
        <v>78</v>
      </c>
      <c r="H43" s="9">
        <v>80</v>
      </c>
      <c r="I43" s="9">
        <v>51</v>
      </c>
      <c r="J43" s="9">
        <v>57</v>
      </c>
      <c r="K43" s="9">
        <v>57</v>
      </c>
      <c r="L43" s="9">
        <v>100</v>
      </c>
      <c r="M43" s="43">
        <f t="shared" si="4"/>
        <v>767</v>
      </c>
      <c r="N43" s="43">
        <v>58</v>
      </c>
      <c r="O43" s="62">
        <f t="shared" si="0"/>
        <v>69.727272727272734</v>
      </c>
      <c r="Q43" s="22">
        <v>2006</v>
      </c>
      <c r="R43" s="23"/>
      <c r="S43" s="23"/>
      <c r="T43" s="23">
        <v>7</v>
      </c>
      <c r="U43" s="23"/>
      <c r="V43" s="23">
        <v>10</v>
      </c>
      <c r="W43" s="23">
        <v>10</v>
      </c>
      <c r="X43" s="81">
        <f t="shared" si="1"/>
        <v>27</v>
      </c>
      <c r="Y43" s="23">
        <v>5</v>
      </c>
      <c r="Z43" s="23">
        <v>14</v>
      </c>
      <c r="AA43" s="23">
        <v>12</v>
      </c>
      <c r="AB43" s="23"/>
      <c r="AC43" s="81">
        <f t="shared" si="2"/>
        <v>31</v>
      </c>
      <c r="AD43" s="73">
        <v>58</v>
      </c>
      <c r="AE43" s="24"/>
      <c r="AF43" s="24" t="s">
        <v>27</v>
      </c>
    </row>
    <row r="44" spans="1:32" x14ac:dyDescent="0.35">
      <c r="A44" s="3">
        <v>2007</v>
      </c>
      <c r="B44" s="9">
        <v>75</v>
      </c>
      <c r="C44" s="9">
        <v>65</v>
      </c>
      <c r="D44" s="9">
        <v>62</v>
      </c>
      <c r="E44" s="9">
        <v>50</v>
      </c>
      <c r="F44" s="9">
        <v>80</v>
      </c>
      <c r="G44" s="9">
        <v>87</v>
      </c>
      <c r="H44" s="9">
        <v>85</v>
      </c>
      <c r="I44" s="9">
        <v>51</v>
      </c>
      <c r="J44" s="9">
        <v>55</v>
      </c>
      <c r="K44" s="9">
        <v>65</v>
      </c>
      <c r="L44" s="9">
        <v>95</v>
      </c>
      <c r="M44" s="43">
        <f t="shared" si="4"/>
        <v>770</v>
      </c>
      <c r="N44" s="43">
        <v>61</v>
      </c>
      <c r="O44" s="62">
        <f t="shared" si="0"/>
        <v>70</v>
      </c>
      <c r="Q44" s="22">
        <v>2007</v>
      </c>
      <c r="R44" s="23"/>
      <c r="S44" s="23"/>
      <c r="T44" s="23">
        <v>7</v>
      </c>
      <c r="U44" s="23"/>
      <c r="V44" s="23">
        <v>10</v>
      </c>
      <c r="W44" s="23">
        <v>12</v>
      </c>
      <c r="X44" s="81">
        <f t="shared" si="1"/>
        <v>29</v>
      </c>
      <c r="Y44" s="23">
        <v>9</v>
      </c>
      <c r="Z44" s="23">
        <v>14</v>
      </c>
      <c r="AA44" s="23">
        <v>9</v>
      </c>
      <c r="AB44" s="23"/>
      <c r="AC44" s="81">
        <f t="shared" si="2"/>
        <v>32</v>
      </c>
      <c r="AD44" s="73">
        <v>61</v>
      </c>
      <c r="AE44" s="24"/>
      <c r="AF44" s="24"/>
    </row>
    <row r="45" spans="1:32" x14ac:dyDescent="0.35">
      <c r="A45" s="3">
        <v>2008</v>
      </c>
      <c r="B45" s="63"/>
      <c r="C45" s="9">
        <v>78</v>
      </c>
      <c r="D45" s="9">
        <v>56</v>
      </c>
      <c r="E45" s="9">
        <v>47</v>
      </c>
      <c r="F45" s="9">
        <v>62</v>
      </c>
      <c r="G45" s="9">
        <v>69</v>
      </c>
      <c r="H45" s="9">
        <v>70</v>
      </c>
      <c r="I45" s="9">
        <v>39</v>
      </c>
      <c r="J45" s="9">
        <v>47</v>
      </c>
      <c r="K45" s="9">
        <v>48</v>
      </c>
      <c r="L45" s="9">
        <v>93</v>
      </c>
      <c r="M45" s="43">
        <f t="shared" si="4"/>
        <v>609</v>
      </c>
      <c r="N45" s="43">
        <v>55</v>
      </c>
      <c r="O45" s="62">
        <f t="shared" si="0"/>
        <v>60.9</v>
      </c>
      <c r="Q45" s="22">
        <v>2008</v>
      </c>
      <c r="R45" s="23"/>
      <c r="S45" s="23"/>
      <c r="T45" s="23">
        <v>7</v>
      </c>
      <c r="U45" s="23"/>
      <c r="V45" s="23">
        <v>10</v>
      </c>
      <c r="W45" s="23">
        <v>11</v>
      </c>
      <c r="X45" s="81">
        <f t="shared" si="1"/>
        <v>28</v>
      </c>
      <c r="Y45" s="23">
        <v>4</v>
      </c>
      <c r="Z45" s="23">
        <v>11</v>
      </c>
      <c r="AA45" s="23">
        <v>12</v>
      </c>
      <c r="AB45" s="23"/>
      <c r="AC45" s="81">
        <f t="shared" si="2"/>
        <v>27</v>
      </c>
      <c r="AD45" s="73">
        <v>55</v>
      </c>
      <c r="AE45" s="24" t="s">
        <v>1</v>
      </c>
      <c r="AF45" s="24"/>
    </row>
    <row r="46" spans="1:32" x14ac:dyDescent="0.35">
      <c r="A46" s="3">
        <v>2009</v>
      </c>
      <c r="B46" s="9">
        <v>48</v>
      </c>
      <c r="C46" s="9">
        <v>76</v>
      </c>
      <c r="D46" s="9">
        <v>67</v>
      </c>
      <c r="E46" s="9">
        <v>43</v>
      </c>
      <c r="F46" s="9">
        <v>75</v>
      </c>
      <c r="G46" s="9">
        <v>76</v>
      </c>
      <c r="H46" s="9">
        <v>72</v>
      </c>
      <c r="I46" s="9">
        <v>45</v>
      </c>
      <c r="J46" s="9">
        <v>54</v>
      </c>
      <c r="K46" s="9">
        <v>50</v>
      </c>
      <c r="L46" s="9">
        <v>96</v>
      </c>
      <c r="M46" s="43">
        <f t="shared" si="4"/>
        <v>702</v>
      </c>
      <c r="N46" s="43">
        <v>56</v>
      </c>
      <c r="O46" s="62">
        <f t="shared" si="0"/>
        <v>63.81818181818182</v>
      </c>
      <c r="Q46" s="22">
        <v>2009</v>
      </c>
      <c r="R46" s="23"/>
      <c r="S46" s="23"/>
      <c r="T46" s="23">
        <v>8</v>
      </c>
      <c r="U46" s="23"/>
      <c r="V46" s="23">
        <v>6</v>
      </c>
      <c r="W46" s="23">
        <v>13</v>
      </c>
      <c r="X46" s="81">
        <f t="shared" si="1"/>
        <v>27</v>
      </c>
      <c r="Y46" s="23">
        <v>7</v>
      </c>
      <c r="Z46" s="23">
        <v>10</v>
      </c>
      <c r="AA46" s="23">
        <v>12</v>
      </c>
      <c r="AB46" s="23"/>
      <c r="AC46" s="81">
        <f t="shared" si="2"/>
        <v>29</v>
      </c>
      <c r="AD46" s="73">
        <v>56</v>
      </c>
      <c r="AE46" s="24"/>
      <c r="AF46" s="24" t="s">
        <v>39</v>
      </c>
    </row>
    <row r="47" spans="1:32" ht="42" x14ac:dyDescent="0.35">
      <c r="A47" s="3">
        <v>2010</v>
      </c>
      <c r="B47" s="9">
        <v>80</v>
      </c>
      <c r="C47" s="9">
        <v>69</v>
      </c>
      <c r="D47" s="9">
        <v>68</v>
      </c>
      <c r="E47" s="9">
        <v>46</v>
      </c>
      <c r="F47" s="9">
        <v>70</v>
      </c>
      <c r="G47" s="9">
        <v>80</v>
      </c>
      <c r="H47" s="9">
        <v>81</v>
      </c>
      <c r="I47" s="9">
        <v>53</v>
      </c>
      <c r="J47" s="9">
        <v>51</v>
      </c>
      <c r="K47" s="9">
        <v>59</v>
      </c>
      <c r="L47" s="9">
        <v>95</v>
      </c>
      <c r="M47" s="43">
        <f t="shared" si="4"/>
        <v>752</v>
      </c>
      <c r="N47" s="43">
        <v>55</v>
      </c>
      <c r="O47" s="62">
        <f t="shared" si="0"/>
        <v>68.36363636363636</v>
      </c>
      <c r="Q47" s="22">
        <v>2010</v>
      </c>
      <c r="R47" s="23"/>
      <c r="S47" s="23"/>
      <c r="T47" s="23">
        <v>12</v>
      </c>
      <c r="U47" s="23"/>
      <c r="V47" s="23">
        <v>6</v>
      </c>
      <c r="W47" s="23">
        <v>15</v>
      </c>
      <c r="X47" s="81">
        <f t="shared" si="1"/>
        <v>33</v>
      </c>
      <c r="Y47" s="23">
        <v>7</v>
      </c>
      <c r="Z47" s="23">
        <v>8</v>
      </c>
      <c r="AA47" s="23">
        <v>7</v>
      </c>
      <c r="AB47" s="23"/>
      <c r="AC47" s="81">
        <f t="shared" si="2"/>
        <v>22</v>
      </c>
      <c r="AD47" s="73">
        <v>55</v>
      </c>
      <c r="AE47" s="24"/>
      <c r="AF47" s="24" t="s">
        <v>28</v>
      </c>
    </row>
    <row r="48" spans="1:32" x14ac:dyDescent="0.35">
      <c r="A48" s="3">
        <v>2011</v>
      </c>
      <c r="B48" s="9">
        <v>77</v>
      </c>
      <c r="C48" s="9">
        <v>67</v>
      </c>
      <c r="D48" s="9">
        <v>70</v>
      </c>
      <c r="E48" s="9">
        <v>59</v>
      </c>
      <c r="F48" s="9">
        <v>71</v>
      </c>
      <c r="G48" s="9">
        <v>77</v>
      </c>
      <c r="H48" s="9">
        <v>78</v>
      </c>
      <c r="I48" s="9">
        <v>52</v>
      </c>
      <c r="J48" s="9">
        <v>63</v>
      </c>
      <c r="K48" s="9">
        <v>63</v>
      </c>
      <c r="L48" s="9">
        <v>96</v>
      </c>
      <c r="M48" s="43">
        <f t="shared" si="4"/>
        <v>773</v>
      </c>
      <c r="N48" s="43">
        <v>68</v>
      </c>
      <c r="O48" s="62">
        <f t="shared" si="0"/>
        <v>70.272727272727266</v>
      </c>
      <c r="Q48" s="22">
        <v>2011</v>
      </c>
      <c r="R48" s="23"/>
      <c r="S48" s="23"/>
      <c r="T48" s="23">
        <v>14</v>
      </c>
      <c r="U48" s="23"/>
      <c r="V48" s="23">
        <v>10</v>
      </c>
      <c r="W48" s="23">
        <v>16</v>
      </c>
      <c r="X48" s="81">
        <f t="shared" si="1"/>
        <v>40</v>
      </c>
      <c r="Y48" s="23">
        <v>7</v>
      </c>
      <c r="Z48" s="23">
        <v>11</v>
      </c>
      <c r="AA48" s="23">
        <v>10</v>
      </c>
      <c r="AB48" s="23"/>
      <c r="AC48" s="81">
        <f t="shared" si="2"/>
        <v>28</v>
      </c>
      <c r="AD48" s="73">
        <v>68</v>
      </c>
      <c r="AE48" s="24"/>
      <c r="AF48" s="24"/>
    </row>
    <row r="49" spans="1:34" x14ac:dyDescent="0.35">
      <c r="A49" s="3">
        <v>2012</v>
      </c>
      <c r="B49" s="9">
        <v>65</v>
      </c>
      <c r="C49" s="9">
        <v>67</v>
      </c>
      <c r="D49" s="9">
        <v>67</v>
      </c>
      <c r="E49" s="9">
        <v>48</v>
      </c>
      <c r="F49" s="9">
        <v>67</v>
      </c>
      <c r="G49" s="9">
        <v>82</v>
      </c>
      <c r="H49" s="9">
        <v>69</v>
      </c>
      <c r="I49" s="9">
        <v>46</v>
      </c>
      <c r="J49" s="9">
        <v>51</v>
      </c>
      <c r="K49" s="9">
        <v>51</v>
      </c>
      <c r="L49" s="9">
        <v>93</v>
      </c>
      <c r="M49" s="43">
        <f t="shared" si="4"/>
        <v>706</v>
      </c>
      <c r="N49" s="43">
        <v>56</v>
      </c>
      <c r="O49" s="62">
        <f t="shared" si="0"/>
        <v>64.181818181818187</v>
      </c>
      <c r="Q49" s="22">
        <v>2012</v>
      </c>
      <c r="R49" s="23"/>
      <c r="S49" s="23"/>
      <c r="T49" s="23">
        <v>9</v>
      </c>
      <c r="U49" s="23"/>
      <c r="V49" s="23">
        <v>11</v>
      </c>
      <c r="W49" s="23">
        <v>13</v>
      </c>
      <c r="X49" s="81">
        <f t="shared" si="1"/>
        <v>33</v>
      </c>
      <c r="Y49" s="23">
        <v>6</v>
      </c>
      <c r="Z49" s="23">
        <v>4</v>
      </c>
      <c r="AA49" s="23">
        <v>13</v>
      </c>
      <c r="AB49" s="23"/>
      <c r="AC49" s="81">
        <f t="shared" si="2"/>
        <v>23</v>
      </c>
      <c r="AD49" s="73">
        <v>56</v>
      </c>
      <c r="AE49" s="24"/>
      <c r="AF49" s="24" t="s">
        <v>29</v>
      </c>
    </row>
    <row r="50" spans="1:34" ht="28.2" x14ac:dyDescent="0.35">
      <c r="A50" s="3">
        <v>2013</v>
      </c>
      <c r="B50" s="9">
        <v>84</v>
      </c>
      <c r="C50" s="9">
        <v>70</v>
      </c>
      <c r="D50" s="9">
        <v>68</v>
      </c>
      <c r="E50" s="9">
        <v>47</v>
      </c>
      <c r="F50" s="9">
        <v>69</v>
      </c>
      <c r="G50" s="9">
        <v>75</v>
      </c>
      <c r="H50" s="9">
        <v>77</v>
      </c>
      <c r="I50" s="9">
        <v>49</v>
      </c>
      <c r="J50" s="9">
        <v>55</v>
      </c>
      <c r="K50" s="9">
        <v>56</v>
      </c>
      <c r="L50" s="9">
        <v>95</v>
      </c>
      <c r="M50" s="43">
        <f t="shared" si="4"/>
        <v>745</v>
      </c>
      <c r="N50" s="43">
        <v>61</v>
      </c>
      <c r="O50" s="62">
        <f t="shared" si="0"/>
        <v>67.727272727272734</v>
      </c>
      <c r="Q50" s="22">
        <v>2013</v>
      </c>
      <c r="R50" s="23"/>
      <c r="S50" s="23"/>
      <c r="T50" s="23">
        <v>12</v>
      </c>
      <c r="U50" s="23"/>
      <c r="V50" s="23">
        <v>10</v>
      </c>
      <c r="W50" s="23">
        <v>13</v>
      </c>
      <c r="X50" s="81">
        <f t="shared" si="1"/>
        <v>35</v>
      </c>
      <c r="Y50" s="23">
        <v>4</v>
      </c>
      <c r="Z50" s="23">
        <v>10</v>
      </c>
      <c r="AA50" s="23">
        <v>12</v>
      </c>
      <c r="AB50" s="23"/>
      <c r="AC50" s="81">
        <f t="shared" si="2"/>
        <v>26</v>
      </c>
      <c r="AD50" s="73">
        <v>61</v>
      </c>
      <c r="AE50" s="24"/>
      <c r="AF50" s="24" t="s">
        <v>30</v>
      </c>
    </row>
    <row r="51" spans="1:34" x14ac:dyDescent="0.35">
      <c r="A51" s="3">
        <v>2014</v>
      </c>
      <c r="B51" s="9">
        <v>59</v>
      </c>
      <c r="C51" s="9">
        <v>68</v>
      </c>
      <c r="D51" s="9">
        <v>69</v>
      </c>
      <c r="E51" s="9">
        <v>48</v>
      </c>
      <c r="F51" s="9">
        <v>64</v>
      </c>
      <c r="G51" s="9">
        <v>71</v>
      </c>
      <c r="H51" s="9">
        <v>70</v>
      </c>
      <c r="I51" s="9">
        <v>39</v>
      </c>
      <c r="J51" s="9">
        <v>50</v>
      </c>
      <c r="K51" s="9">
        <v>51</v>
      </c>
      <c r="L51" s="9">
        <v>85</v>
      </c>
      <c r="M51" s="43">
        <f t="shared" si="4"/>
        <v>674</v>
      </c>
      <c r="N51" s="43">
        <v>58</v>
      </c>
      <c r="O51" s="62">
        <f t="shared" si="0"/>
        <v>61.272727272727273</v>
      </c>
      <c r="Q51" s="22">
        <v>2014</v>
      </c>
      <c r="R51" s="23">
        <v>8</v>
      </c>
      <c r="S51" s="23">
        <v>8</v>
      </c>
      <c r="T51" s="23"/>
      <c r="U51" s="23">
        <v>11</v>
      </c>
      <c r="V51" s="23"/>
      <c r="W51" s="23"/>
      <c r="X51" s="81">
        <f t="shared" si="1"/>
        <v>27</v>
      </c>
      <c r="Y51" s="23">
        <v>8</v>
      </c>
      <c r="Z51" s="23">
        <v>9</v>
      </c>
      <c r="AA51" s="23">
        <v>8</v>
      </c>
      <c r="AB51" s="23">
        <v>6</v>
      </c>
      <c r="AC51" s="81">
        <f t="shared" si="2"/>
        <v>31</v>
      </c>
      <c r="AD51" s="73">
        <v>58</v>
      </c>
      <c r="AE51" s="24"/>
      <c r="AF51" s="24" t="s">
        <v>31</v>
      </c>
    </row>
    <row r="52" spans="1:34" x14ac:dyDescent="0.35">
      <c r="A52" s="3">
        <v>2015</v>
      </c>
      <c r="B52" s="9">
        <v>69</v>
      </c>
      <c r="C52" s="9">
        <v>66</v>
      </c>
      <c r="D52" s="9">
        <v>75</v>
      </c>
      <c r="E52" s="9">
        <v>59</v>
      </c>
      <c r="F52" s="9">
        <v>66</v>
      </c>
      <c r="G52" s="9">
        <v>75</v>
      </c>
      <c r="H52" s="9">
        <v>77</v>
      </c>
      <c r="I52" s="9">
        <v>41</v>
      </c>
      <c r="J52" s="9">
        <v>56</v>
      </c>
      <c r="K52" s="9">
        <v>62</v>
      </c>
      <c r="L52" s="9">
        <v>81</v>
      </c>
      <c r="M52" s="43">
        <f t="shared" si="4"/>
        <v>727</v>
      </c>
      <c r="N52" s="43">
        <v>66</v>
      </c>
      <c r="O52" s="62">
        <f t="shared" si="0"/>
        <v>66.090909090909093</v>
      </c>
      <c r="Q52" s="22">
        <v>2015</v>
      </c>
      <c r="R52" s="23">
        <v>9</v>
      </c>
      <c r="S52" s="23">
        <v>10</v>
      </c>
      <c r="T52" s="23"/>
      <c r="U52" s="23">
        <v>14</v>
      </c>
      <c r="V52" s="23"/>
      <c r="W52" s="23"/>
      <c r="X52" s="81">
        <f t="shared" si="1"/>
        <v>33</v>
      </c>
      <c r="Y52" s="23">
        <v>9</v>
      </c>
      <c r="Z52" s="23">
        <v>11</v>
      </c>
      <c r="AA52" s="23">
        <v>7</v>
      </c>
      <c r="AB52" s="23">
        <v>6</v>
      </c>
      <c r="AC52" s="81">
        <f t="shared" si="2"/>
        <v>33</v>
      </c>
      <c r="AD52" s="73">
        <v>66</v>
      </c>
      <c r="AE52" s="24"/>
      <c r="AF52" s="24" t="s">
        <v>32</v>
      </c>
    </row>
    <row r="53" spans="1:34" ht="28.2" x14ac:dyDescent="0.35">
      <c r="A53" s="3">
        <v>2016</v>
      </c>
      <c r="B53" s="9">
        <v>77</v>
      </c>
      <c r="C53" s="9">
        <v>54</v>
      </c>
      <c r="D53" s="9">
        <v>69</v>
      </c>
      <c r="E53" s="9">
        <v>44</v>
      </c>
      <c r="F53" s="9">
        <v>60</v>
      </c>
      <c r="G53" s="9">
        <v>73</v>
      </c>
      <c r="H53" s="9">
        <v>69</v>
      </c>
      <c r="I53" s="9">
        <v>43</v>
      </c>
      <c r="J53" s="9">
        <v>46</v>
      </c>
      <c r="K53" s="9">
        <v>41</v>
      </c>
      <c r="L53" s="9">
        <v>90</v>
      </c>
      <c r="M53" s="43">
        <f t="shared" si="4"/>
        <v>666</v>
      </c>
      <c r="N53" s="43">
        <v>55</v>
      </c>
      <c r="O53" s="62">
        <f t="shared" si="0"/>
        <v>60.545454545454547</v>
      </c>
      <c r="Q53" s="22">
        <v>2016</v>
      </c>
      <c r="R53" s="23">
        <v>6</v>
      </c>
      <c r="S53" s="23">
        <v>9</v>
      </c>
      <c r="T53" s="23"/>
      <c r="U53" s="23">
        <v>13</v>
      </c>
      <c r="V53" s="23"/>
      <c r="W53" s="23"/>
      <c r="X53" s="81">
        <v>28</v>
      </c>
      <c r="Y53" s="23">
        <v>5</v>
      </c>
      <c r="Z53" s="23">
        <v>9</v>
      </c>
      <c r="AA53" s="23">
        <v>8</v>
      </c>
      <c r="AB53" s="23">
        <v>5</v>
      </c>
      <c r="AC53" s="81">
        <v>27</v>
      </c>
      <c r="AD53" s="75">
        <f>X53+AC53</f>
        <v>55</v>
      </c>
      <c r="AE53" s="24"/>
      <c r="AF53" s="24" t="s">
        <v>33</v>
      </c>
      <c r="AG53" s="2"/>
    </row>
    <row r="54" spans="1:34" x14ac:dyDescent="0.35">
      <c r="A54" s="3">
        <v>2017</v>
      </c>
      <c r="B54" s="9">
        <v>58</v>
      </c>
      <c r="C54" s="9">
        <v>53</v>
      </c>
      <c r="D54" s="9">
        <v>57</v>
      </c>
      <c r="E54" s="9">
        <v>37</v>
      </c>
      <c r="F54" s="9">
        <v>54</v>
      </c>
      <c r="G54" s="9">
        <v>66</v>
      </c>
      <c r="H54" s="9">
        <v>53</v>
      </c>
      <c r="I54" s="9">
        <v>39</v>
      </c>
      <c r="J54" s="9">
        <v>46</v>
      </c>
      <c r="K54" s="9">
        <v>45</v>
      </c>
      <c r="L54" s="9">
        <v>70</v>
      </c>
      <c r="M54" s="43">
        <f t="shared" si="4"/>
        <v>578</v>
      </c>
      <c r="N54" s="43">
        <v>49</v>
      </c>
      <c r="O54" s="62">
        <f t="shared" si="0"/>
        <v>52.545454545454547</v>
      </c>
      <c r="Q54" s="22">
        <v>2017</v>
      </c>
      <c r="R54" s="23">
        <v>4</v>
      </c>
      <c r="S54" s="23">
        <v>9</v>
      </c>
      <c r="T54" s="23" t="s">
        <v>39</v>
      </c>
      <c r="U54" s="23">
        <v>13</v>
      </c>
      <c r="V54" s="23"/>
      <c r="W54" s="23"/>
      <c r="X54" s="81">
        <v>26</v>
      </c>
      <c r="Y54" s="23">
        <v>7</v>
      </c>
      <c r="Z54" s="23">
        <v>5</v>
      </c>
      <c r="AA54" s="23">
        <v>6</v>
      </c>
      <c r="AB54" s="23">
        <v>5</v>
      </c>
      <c r="AC54" s="81">
        <v>23</v>
      </c>
      <c r="AD54" s="75">
        <f>X54+AC54</f>
        <v>49</v>
      </c>
      <c r="AE54" s="24"/>
      <c r="AF54" s="24" t="s">
        <v>34</v>
      </c>
      <c r="AH54" s="2"/>
    </row>
    <row r="55" spans="1:34" x14ac:dyDescent="0.35">
      <c r="A55" s="3">
        <v>2018</v>
      </c>
      <c r="B55" s="9">
        <v>63</v>
      </c>
      <c r="C55" s="9">
        <v>55</v>
      </c>
      <c r="D55" s="9">
        <v>57</v>
      </c>
      <c r="E55" s="9">
        <v>44</v>
      </c>
      <c r="F55" s="9">
        <v>52</v>
      </c>
      <c r="G55" s="9">
        <v>67</v>
      </c>
      <c r="H55" s="9">
        <v>69</v>
      </c>
      <c r="I55" s="9">
        <v>48</v>
      </c>
      <c r="J55" s="9">
        <v>45</v>
      </c>
      <c r="K55" s="9">
        <v>48</v>
      </c>
      <c r="L55" s="9">
        <v>79</v>
      </c>
      <c r="M55" s="43">
        <f t="shared" si="4"/>
        <v>627</v>
      </c>
      <c r="N55" s="43">
        <v>53</v>
      </c>
      <c r="O55" s="62">
        <f t="shared" si="0"/>
        <v>57</v>
      </c>
      <c r="Q55" s="27">
        <v>2018</v>
      </c>
      <c r="R55" s="28">
        <v>4</v>
      </c>
      <c r="S55" s="28">
        <v>13</v>
      </c>
      <c r="T55" s="28"/>
      <c r="U55" s="28">
        <v>11</v>
      </c>
      <c r="V55" s="28"/>
      <c r="W55" s="28">
        <v>5</v>
      </c>
      <c r="X55" s="82">
        <f>SUM(R55:W55)</f>
        <v>33</v>
      </c>
      <c r="Y55" s="28">
        <v>8</v>
      </c>
      <c r="Z55" s="28">
        <v>4</v>
      </c>
      <c r="AA55" s="28">
        <v>5</v>
      </c>
      <c r="AB55" s="28">
        <v>3</v>
      </c>
      <c r="AC55" s="82">
        <f>SUM(Y55:AB55)</f>
        <v>20</v>
      </c>
      <c r="AD55" s="75">
        <f>X55+AC55</f>
        <v>53</v>
      </c>
      <c r="AF55" s="21" t="s">
        <v>35</v>
      </c>
      <c r="AH55" s="2"/>
    </row>
    <row r="56" spans="1:34" x14ac:dyDescent="0.35">
      <c r="A56" s="19">
        <f>A55+1</f>
        <v>2019</v>
      </c>
      <c r="B56" s="19">
        <v>51</v>
      </c>
      <c r="C56" s="19">
        <v>49</v>
      </c>
      <c r="D56" s="19">
        <v>57</v>
      </c>
      <c r="E56" s="19">
        <v>43</v>
      </c>
      <c r="F56" s="19">
        <v>52</v>
      </c>
      <c r="G56" s="19">
        <v>62</v>
      </c>
      <c r="H56" s="19">
        <v>70</v>
      </c>
      <c r="I56" s="19">
        <v>46</v>
      </c>
      <c r="J56" s="19">
        <v>50</v>
      </c>
      <c r="K56" s="19">
        <v>53</v>
      </c>
      <c r="L56" s="19">
        <v>78</v>
      </c>
      <c r="M56" s="54">
        <f t="shared" si="4"/>
        <v>611</v>
      </c>
      <c r="N56" s="54">
        <v>46</v>
      </c>
      <c r="O56" s="62">
        <f t="shared" si="0"/>
        <v>55.545454545454547</v>
      </c>
      <c r="Q56" s="27">
        <v>2019</v>
      </c>
      <c r="R56" s="28">
        <v>9</v>
      </c>
      <c r="S56" s="28">
        <v>7</v>
      </c>
      <c r="T56" s="28"/>
      <c r="U56" s="28">
        <v>9</v>
      </c>
      <c r="V56" s="28"/>
      <c r="W56" s="28">
        <v>5</v>
      </c>
      <c r="X56" s="82">
        <f>SUM(R56:W56)</f>
        <v>30</v>
      </c>
      <c r="Y56" s="28">
        <v>2</v>
      </c>
      <c r="Z56" s="28">
        <v>6</v>
      </c>
      <c r="AA56" s="28">
        <v>5</v>
      </c>
      <c r="AB56" s="28">
        <v>3</v>
      </c>
      <c r="AC56" s="82">
        <f>SUM(Y56:AB56)</f>
        <v>16</v>
      </c>
      <c r="AD56" s="75">
        <f>X56+AC56</f>
        <v>46</v>
      </c>
      <c r="AF56" s="21" t="s">
        <v>36</v>
      </c>
      <c r="AH56" s="2"/>
    </row>
    <row r="57" spans="1:34" x14ac:dyDescent="0.35">
      <c r="A57" s="36">
        <f>A56+1</f>
        <v>2020</v>
      </c>
      <c r="B57" s="33"/>
      <c r="C57" s="34">
        <v>36</v>
      </c>
      <c r="D57" s="33"/>
      <c r="E57" s="33"/>
      <c r="F57" s="33"/>
      <c r="G57" s="33"/>
      <c r="H57" s="33"/>
      <c r="I57" s="33"/>
      <c r="J57" s="33"/>
      <c r="K57" s="33"/>
      <c r="L57" s="33"/>
      <c r="M57" s="35"/>
      <c r="N57" s="35"/>
      <c r="O57" s="62"/>
      <c r="Q57" s="41">
        <f>Q56+1</f>
        <v>2020</v>
      </c>
      <c r="R57" s="41"/>
      <c r="S57" s="41"/>
      <c r="T57" s="41"/>
      <c r="U57" s="41"/>
      <c r="V57" s="41"/>
      <c r="W57" s="41"/>
      <c r="X57" s="76"/>
      <c r="Y57" s="41"/>
      <c r="Z57" s="41"/>
      <c r="AA57" s="41"/>
      <c r="AB57" s="41"/>
      <c r="AC57" s="76"/>
      <c r="AD57" s="76"/>
      <c r="AE57" s="39" t="s">
        <v>83</v>
      </c>
      <c r="AF57" s="40" t="s">
        <v>13</v>
      </c>
      <c r="AH57" s="2"/>
    </row>
    <row r="58" spans="1:34" x14ac:dyDescent="0.35">
      <c r="A58" s="36">
        <f>A57+1</f>
        <v>2021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5"/>
      <c r="N58" s="35"/>
      <c r="O58" s="62"/>
      <c r="Q58" s="41">
        <f>Q57+1</f>
        <v>2021</v>
      </c>
      <c r="R58" s="41"/>
      <c r="S58" s="41"/>
      <c r="T58" s="41"/>
      <c r="U58" s="41"/>
      <c r="V58" s="41"/>
      <c r="W58" s="41"/>
      <c r="X58" s="76"/>
      <c r="Y58" s="41"/>
      <c r="Z58" s="41"/>
      <c r="AA58" s="41"/>
      <c r="AB58" s="41"/>
      <c r="AC58" s="76"/>
      <c r="AD58" s="76"/>
      <c r="AE58" s="37" t="s">
        <v>82</v>
      </c>
      <c r="AF58" s="40" t="s">
        <v>84</v>
      </c>
      <c r="AH58" s="2"/>
    </row>
    <row r="59" spans="1:34" x14ac:dyDescent="0.35">
      <c r="A59" s="19">
        <v>2022</v>
      </c>
      <c r="B59" s="19"/>
      <c r="C59" s="19">
        <v>30</v>
      </c>
      <c r="D59" s="19">
        <v>40</v>
      </c>
      <c r="E59" s="56">
        <v>31</v>
      </c>
      <c r="F59" s="56">
        <v>35</v>
      </c>
      <c r="G59" s="19">
        <v>47</v>
      </c>
      <c r="H59" s="19">
        <v>50</v>
      </c>
      <c r="I59" s="19">
        <v>34</v>
      </c>
      <c r="J59" s="56">
        <v>34</v>
      </c>
      <c r="K59" s="19">
        <v>43</v>
      </c>
      <c r="L59" s="19">
        <v>51</v>
      </c>
      <c r="M59" s="70">
        <f t="shared" si="4"/>
        <v>395</v>
      </c>
      <c r="N59" s="70">
        <f>AD59</f>
        <v>38</v>
      </c>
      <c r="O59" s="62">
        <f t="shared" si="0"/>
        <v>39.5</v>
      </c>
      <c r="Q59" s="27">
        <f>Q58+1</f>
        <v>2022</v>
      </c>
      <c r="R59" s="30">
        <v>4</v>
      </c>
      <c r="S59" s="30">
        <v>8</v>
      </c>
      <c r="T59" s="30"/>
      <c r="U59" s="30">
        <v>4</v>
      </c>
      <c r="V59" s="30"/>
      <c r="W59" s="30">
        <v>6</v>
      </c>
      <c r="X59" s="82">
        <f>SUM(R59:W59)</f>
        <v>22</v>
      </c>
      <c r="Y59" s="30">
        <v>4</v>
      </c>
      <c r="Z59" s="30">
        <v>4</v>
      </c>
      <c r="AA59" s="30">
        <v>2</v>
      </c>
      <c r="AB59" s="30">
        <v>6</v>
      </c>
      <c r="AC59" s="82">
        <f>SUM(Y59:AB59)</f>
        <v>16</v>
      </c>
      <c r="AD59" s="75">
        <f>X59+AC59</f>
        <v>38</v>
      </c>
      <c r="AH59" s="2"/>
    </row>
    <row r="60" spans="1:34" x14ac:dyDescent="0.35">
      <c r="A60" s="16">
        <v>2023</v>
      </c>
      <c r="B60" s="55">
        <v>28</v>
      </c>
      <c r="C60" s="55">
        <v>25</v>
      </c>
      <c r="D60" s="55">
        <v>38</v>
      </c>
      <c r="E60" s="16">
        <v>48</v>
      </c>
      <c r="F60" s="16">
        <v>39</v>
      </c>
      <c r="G60" s="55">
        <v>39</v>
      </c>
      <c r="H60" s="16">
        <v>40</v>
      </c>
      <c r="I60" s="16">
        <v>37</v>
      </c>
      <c r="J60" s="16">
        <v>36</v>
      </c>
      <c r="K60" s="55">
        <v>33</v>
      </c>
      <c r="L60" s="55">
        <v>30</v>
      </c>
      <c r="M60" s="60">
        <f>SUM(B60:L60)</f>
        <v>393</v>
      </c>
      <c r="N60" s="60">
        <f>AD60</f>
        <v>32</v>
      </c>
      <c r="O60" s="62">
        <f t="shared" si="0"/>
        <v>35.727272727272727</v>
      </c>
      <c r="Q60" s="61">
        <f>Q59+1</f>
        <v>2023</v>
      </c>
      <c r="R60" s="30">
        <v>2</v>
      </c>
      <c r="S60" s="30">
        <v>11</v>
      </c>
      <c r="T60" s="30"/>
      <c r="U60" s="30">
        <v>2</v>
      </c>
      <c r="V60" s="30"/>
      <c r="W60" s="30">
        <v>6</v>
      </c>
      <c r="X60" s="82">
        <f>SUM(R60:W60)</f>
        <v>21</v>
      </c>
      <c r="Y60" s="30">
        <v>2</v>
      </c>
      <c r="Z60" s="30">
        <v>2</v>
      </c>
      <c r="AA60" s="30">
        <v>2</v>
      </c>
      <c r="AB60" s="30">
        <v>5</v>
      </c>
      <c r="AC60" s="82">
        <f>SUM(Y60:AB60)</f>
        <v>11</v>
      </c>
      <c r="AD60" s="75">
        <f>X60+AC60</f>
        <v>32</v>
      </c>
      <c r="AH60" s="2"/>
    </row>
    <row r="61" spans="1:34" x14ac:dyDescent="0.3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H61" s="2"/>
    </row>
    <row r="62" spans="1:34" s="14" customFormat="1" x14ac:dyDescent="0.35">
      <c r="A62" s="44"/>
      <c r="B62" s="44">
        <f>SUM(B3:B60)</f>
        <v>4048</v>
      </c>
      <c r="C62" s="44">
        <f t="shared" ref="C62:L62" si="5">SUM(C3:C60)</f>
        <v>4553</v>
      </c>
      <c r="D62" s="44">
        <f t="shared" si="5"/>
        <v>4675</v>
      </c>
      <c r="E62" s="44">
        <f t="shared" si="5"/>
        <v>3609</v>
      </c>
      <c r="F62" s="44">
        <f t="shared" si="5"/>
        <v>4662</v>
      </c>
      <c r="G62" s="44">
        <f t="shared" si="5"/>
        <v>5313</v>
      </c>
      <c r="H62" s="44">
        <f t="shared" si="5"/>
        <v>5013</v>
      </c>
      <c r="I62" s="44">
        <f t="shared" si="5"/>
        <v>3145</v>
      </c>
      <c r="J62" s="44">
        <f t="shared" si="5"/>
        <v>3750</v>
      </c>
      <c r="K62" s="44">
        <f t="shared" si="5"/>
        <v>3918</v>
      </c>
      <c r="L62" s="44">
        <f t="shared" si="5"/>
        <v>5776</v>
      </c>
      <c r="M62" s="44">
        <f>SUM(M3:M60)</f>
        <v>48426</v>
      </c>
      <c r="N62" s="44">
        <f>SUM(N3:N60)</f>
        <v>4523</v>
      </c>
      <c r="O62" s="44"/>
      <c r="Q62" s="42"/>
      <c r="R62" s="42">
        <f t="shared" ref="R62:AD62" si="6">SUM(R3:R60)</f>
        <v>786</v>
      </c>
      <c r="S62" s="42">
        <f t="shared" si="6"/>
        <v>745</v>
      </c>
      <c r="T62" s="42">
        <f t="shared" si="6"/>
        <v>177</v>
      </c>
      <c r="U62" s="42">
        <f t="shared" si="6"/>
        <v>280</v>
      </c>
      <c r="V62" s="42">
        <f t="shared" si="6"/>
        <v>398</v>
      </c>
      <c r="W62" s="42">
        <f t="shared" si="6"/>
        <v>422</v>
      </c>
      <c r="X62" s="80">
        <f t="shared" si="6"/>
        <v>2808</v>
      </c>
      <c r="Y62" s="42">
        <f t="shared" si="6"/>
        <v>743</v>
      </c>
      <c r="Z62" s="42">
        <f t="shared" si="6"/>
        <v>803</v>
      </c>
      <c r="AA62" s="42">
        <f t="shared" si="6"/>
        <v>130</v>
      </c>
      <c r="AB62" s="42">
        <f t="shared" si="6"/>
        <v>39</v>
      </c>
      <c r="AC62" s="80">
        <f t="shared" si="6"/>
        <v>1715</v>
      </c>
      <c r="AD62" s="77">
        <f t="shared" si="6"/>
        <v>4523</v>
      </c>
      <c r="AE62" s="24"/>
      <c r="AF62" s="24"/>
      <c r="AG62"/>
      <c r="AH62"/>
    </row>
    <row r="63" spans="1:34" s="2" customFormat="1" x14ac:dyDescent="0.35">
      <c r="A63" s="45" t="s">
        <v>38</v>
      </c>
      <c r="B63" s="46">
        <f t="shared" ref="B63:N63" si="7">AVERAGE(B3:B60)</f>
        <v>92</v>
      </c>
      <c r="C63" s="46">
        <f t="shared" si="7"/>
        <v>82.781818181818181</v>
      </c>
      <c r="D63" s="46">
        <f t="shared" si="7"/>
        <v>83.482142857142861</v>
      </c>
      <c r="E63" s="46">
        <f t="shared" si="7"/>
        <v>64.446428571428569</v>
      </c>
      <c r="F63" s="46">
        <f t="shared" si="7"/>
        <v>83.25</v>
      </c>
      <c r="G63" s="46">
        <f t="shared" si="7"/>
        <v>96.6</v>
      </c>
      <c r="H63" s="46">
        <f t="shared" si="7"/>
        <v>91.145454545454541</v>
      </c>
      <c r="I63" s="46">
        <f t="shared" si="7"/>
        <v>56.160714285714285</v>
      </c>
      <c r="J63" s="46">
        <f t="shared" si="7"/>
        <v>66.964285714285708</v>
      </c>
      <c r="K63" s="46">
        <f t="shared" si="7"/>
        <v>71.236363636363635</v>
      </c>
      <c r="L63" s="46">
        <f t="shared" si="7"/>
        <v>105.01818181818182</v>
      </c>
      <c r="M63" s="46">
        <f t="shared" si="7"/>
        <v>864.75</v>
      </c>
      <c r="N63" s="46">
        <f t="shared" si="7"/>
        <v>80.767857142857139</v>
      </c>
      <c r="O63" s="46"/>
      <c r="Q63" s="42"/>
      <c r="R63" s="42" t="s">
        <v>62</v>
      </c>
      <c r="S63" s="42" t="s">
        <v>63</v>
      </c>
      <c r="T63" s="42" t="s">
        <v>64</v>
      </c>
      <c r="U63" s="42" t="s">
        <v>65</v>
      </c>
      <c r="V63" s="42" t="s">
        <v>66</v>
      </c>
      <c r="W63" s="42" t="s">
        <v>67</v>
      </c>
      <c r="X63" s="80" t="s">
        <v>68</v>
      </c>
      <c r="Y63" s="42" t="s">
        <v>69</v>
      </c>
      <c r="Z63" s="42" t="s">
        <v>70</v>
      </c>
      <c r="AA63" s="42" t="s">
        <v>71</v>
      </c>
      <c r="AB63" s="42" t="s">
        <v>72</v>
      </c>
      <c r="AC63" s="80" t="s">
        <v>73</v>
      </c>
      <c r="AD63" s="77" t="s">
        <v>74</v>
      </c>
      <c r="AE63" s="23"/>
      <c r="AF63" s="23"/>
      <c r="AG63"/>
      <c r="AH63"/>
    </row>
    <row r="64" spans="1:34" s="2" customFormat="1" x14ac:dyDescent="0.35">
      <c r="A64" s="47" t="s">
        <v>88</v>
      </c>
      <c r="B64" s="48">
        <f>AVERAGE(B47:B60)</f>
        <v>64.63636363636364</v>
      </c>
      <c r="C64" s="48">
        <f t="shared" ref="C64:M64" si="8">AVERAGE(C47:C60)</f>
        <v>54.53846153846154</v>
      </c>
      <c r="D64" s="48">
        <f t="shared" si="8"/>
        <v>61.25</v>
      </c>
      <c r="E64" s="48">
        <f t="shared" si="8"/>
        <v>46.166666666666664</v>
      </c>
      <c r="F64" s="48">
        <f t="shared" si="8"/>
        <v>58.25</v>
      </c>
      <c r="G64" s="48">
        <f t="shared" si="8"/>
        <v>67.833333333333329</v>
      </c>
      <c r="H64" s="48">
        <f t="shared" si="8"/>
        <v>66.916666666666671</v>
      </c>
      <c r="I64" s="48">
        <f t="shared" si="8"/>
        <v>43.916666666666664</v>
      </c>
      <c r="J64" s="48">
        <f t="shared" si="8"/>
        <v>48.583333333333336</v>
      </c>
      <c r="K64" s="48">
        <f t="shared" si="8"/>
        <v>50.416666666666664</v>
      </c>
      <c r="L64" s="48">
        <f t="shared" si="8"/>
        <v>78.583333333333329</v>
      </c>
      <c r="M64" s="48">
        <f t="shared" si="8"/>
        <v>637.25</v>
      </c>
      <c r="N64" s="48">
        <f>AVERAGE(N47:N60)</f>
        <v>53.083333333333336</v>
      </c>
      <c r="O64" s="48"/>
      <c r="Q64" s="27"/>
      <c r="R64" s="21"/>
      <c r="S64" s="21"/>
      <c r="T64" s="21"/>
      <c r="U64" s="21"/>
      <c r="V64" s="21"/>
      <c r="W64" s="21"/>
      <c r="X64" s="71"/>
      <c r="Y64" s="21"/>
      <c r="Z64" s="21"/>
      <c r="AA64" s="21"/>
      <c r="AB64" s="21"/>
      <c r="AC64" s="71"/>
      <c r="AD64" s="71"/>
      <c r="AE64" s="21"/>
      <c r="AF64" s="21"/>
      <c r="AG64"/>
      <c r="AH64"/>
    </row>
    <row r="65" spans="1:34" s="2" customFormat="1" x14ac:dyDescent="0.35">
      <c r="A65" s="66" t="s">
        <v>86</v>
      </c>
      <c r="B65" s="67">
        <f t="shared" ref="B65:N65" si="9">MIN(B3:B60)</f>
        <v>28</v>
      </c>
      <c r="C65" s="67">
        <f t="shared" si="9"/>
        <v>25</v>
      </c>
      <c r="D65" s="67">
        <f t="shared" si="9"/>
        <v>38</v>
      </c>
      <c r="E65" s="67">
        <f t="shared" si="9"/>
        <v>31</v>
      </c>
      <c r="F65" s="67">
        <f t="shared" si="9"/>
        <v>35</v>
      </c>
      <c r="G65" s="67">
        <f t="shared" si="9"/>
        <v>39</v>
      </c>
      <c r="H65" s="67">
        <f t="shared" si="9"/>
        <v>37</v>
      </c>
      <c r="I65" s="67">
        <f t="shared" si="9"/>
        <v>33</v>
      </c>
      <c r="J65" s="67">
        <f t="shared" si="9"/>
        <v>34</v>
      </c>
      <c r="K65" s="67">
        <f t="shared" si="9"/>
        <v>33</v>
      </c>
      <c r="L65" s="67">
        <f t="shared" si="9"/>
        <v>30</v>
      </c>
      <c r="M65" s="67">
        <f>MIN(M3:M60)</f>
        <v>393</v>
      </c>
      <c r="N65" s="67">
        <f t="shared" si="9"/>
        <v>32</v>
      </c>
      <c r="O65" s="58"/>
      <c r="Q65" s="27"/>
      <c r="R65" s="21"/>
      <c r="S65" s="21"/>
      <c r="T65" s="21"/>
      <c r="U65" s="21"/>
      <c r="V65" s="21"/>
      <c r="W65" s="21"/>
      <c r="X65" s="71"/>
      <c r="Y65" s="21"/>
      <c r="Z65" s="21"/>
      <c r="AA65" s="21"/>
      <c r="AB65" s="21"/>
      <c r="AC65" s="71"/>
      <c r="AD65" s="71"/>
      <c r="AE65" s="21"/>
      <c r="AF65" s="21"/>
      <c r="AG65"/>
      <c r="AH65"/>
    </row>
    <row r="66" spans="1:34" s="2" customFormat="1" x14ac:dyDescent="0.35">
      <c r="A66" s="68" t="s">
        <v>87</v>
      </c>
      <c r="B66" s="69">
        <f t="shared" ref="B66:N66" si="10">MAX(B3:B60)</f>
        <v>178</v>
      </c>
      <c r="C66" s="69">
        <f t="shared" si="10"/>
        <v>144</v>
      </c>
      <c r="D66" s="69">
        <f t="shared" si="10"/>
        <v>129</v>
      </c>
      <c r="E66" s="69">
        <f t="shared" si="10"/>
        <v>110</v>
      </c>
      <c r="F66" s="69">
        <f t="shared" si="10"/>
        <v>129</v>
      </c>
      <c r="G66" s="69">
        <f t="shared" si="10"/>
        <v>157</v>
      </c>
      <c r="H66" s="69">
        <f t="shared" si="10"/>
        <v>145</v>
      </c>
      <c r="I66" s="69">
        <f t="shared" si="10"/>
        <v>85</v>
      </c>
      <c r="J66" s="69">
        <f t="shared" si="10"/>
        <v>105</v>
      </c>
      <c r="K66" s="69">
        <f t="shared" si="10"/>
        <v>117</v>
      </c>
      <c r="L66" s="69">
        <f t="shared" si="10"/>
        <v>168</v>
      </c>
      <c r="M66" s="69">
        <f t="shared" si="10"/>
        <v>1388</v>
      </c>
      <c r="N66" s="69">
        <f t="shared" si="10"/>
        <v>129</v>
      </c>
      <c r="O66" s="59"/>
      <c r="Q66" s="27"/>
      <c r="R66" s="21"/>
      <c r="S66" s="21"/>
      <c r="T66" s="21"/>
      <c r="U66" s="21"/>
      <c r="V66" s="21"/>
      <c r="W66" s="21"/>
      <c r="X66" s="71"/>
      <c r="Y66" s="21"/>
      <c r="Z66" s="21"/>
      <c r="AA66" s="21"/>
      <c r="AB66" s="21"/>
      <c r="AC66" s="71"/>
      <c r="AD66" s="71"/>
      <c r="AE66" s="21"/>
      <c r="AF66" s="21"/>
      <c r="AG66"/>
      <c r="AH66"/>
    </row>
    <row r="67" spans="1:34" s="2" customFormat="1" x14ac:dyDescent="0.35"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Q67" s="27"/>
      <c r="R67" s="21"/>
      <c r="S67" s="21"/>
      <c r="T67" s="21"/>
      <c r="U67" s="21"/>
      <c r="V67" s="21"/>
      <c r="W67" s="21"/>
      <c r="X67" s="71"/>
      <c r="Y67" s="21"/>
      <c r="Z67" s="21"/>
      <c r="AA67" s="21"/>
      <c r="AB67" s="21"/>
      <c r="AC67" s="71"/>
      <c r="AD67" s="71"/>
      <c r="AE67" s="21"/>
      <c r="AF67" s="21" t="s">
        <v>39</v>
      </c>
      <c r="AG67"/>
      <c r="AH67"/>
    </row>
    <row r="68" spans="1:34" x14ac:dyDescent="0.35">
      <c r="A68" s="4" t="s">
        <v>53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P68" s="8"/>
      <c r="Q68" s="20" t="s">
        <v>37</v>
      </c>
      <c r="R68" s="29"/>
      <c r="S68" s="29"/>
      <c r="T68" s="29"/>
      <c r="U68" s="29"/>
      <c r="V68" s="29"/>
      <c r="W68" s="29"/>
      <c r="X68" s="83" t="s">
        <v>14</v>
      </c>
      <c r="Y68" s="29"/>
      <c r="Z68" s="28"/>
      <c r="AA68" s="28"/>
      <c r="AB68" s="28"/>
      <c r="AC68" s="78"/>
      <c r="AD68" s="78"/>
    </row>
    <row r="69" spans="1:34" x14ac:dyDescent="0.35">
      <c r="A69" s="4" t="s">
        <v>54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34" ht="18.600000000000001" thickBot="1" x14ac:dyDescent="0.4">
      <c r="M70"/>
      <c r="R70" s="28"/>
      <c r="S70" s="28"/>
      <c r="T70" s="28"/>
      <c r="U70" s="28"/>
      <c r="V70" s="28"/>
      <c r="W70" s="28"/>
      <c r="X70" s="78"/>
      <c r="Y70" s="28"/>
      <c r="Z70" s="28"/>
      <c r="AA70" s="28"/>
      <c r="AB70" s="28"/>
      <c r="AC70" s="78"/>
      <c r="AD70" s="78"/>
    </row>
    <row r="71" spans="1:34" x14ac:dyDescent="0.35">
      <c r="A71" s="49" t="s">
        <v>60</v>
      </c>
      <c r="B71" s="50" t="s">
        <v>25</v>
      </c>
      <c r="C71" s="50" t="s">
        <v>24</v>
      </c>
      <c r="R71" s="28"/>
      <c r="S71" s="28"/>
      <c r="T71" s="28"/>
      <c r="U71" s="28"/>
      <c r="V71" s="28"/>
      <c r="W71" s="28"/>
      <c r="X71" s="78"/>
      <c r="Y71" s="28"/>
      <c r="Z71" s="28"/>
      <c r="AA71" s="28"/>
      <c r="AB71" s="28"/>
      <c r="AC71" s="78"/>
      <c r="AD71" s="78"/>
    </row>
    <row r="72" spans="1:34" x14ac:dyDescent="0.35">
      <c r="A72" s="15" t="s">
        <v>44</v>
      </c>
      <c r="B72" s="17">
        <v>105</v>
      </c>
      <c r="C72" s="17">
        <v>79</v>
      </c>
      <c r="D72" s="31">
        <f>C72/B72-1</f>
        <v>-0.24761904761904763</v>
      </c>
    </row>
    <row r="73" spans="1:34" x14ac:dyDescent="0.35">
      <c r="A73" s="15" t="s">
        <v>46</v>
      </c>
      <c r="B73" s="17">
        <v>97</v>
      </c>
      <c r="C73" s="17">
        <v>68</v>
      </c>
      <c r="D73" s="31">
        <f t="shared" ref="D73:D84" si="11">C73/B73-1</f>
        <v>-0.2989690721649485</v>
      </c>
    </row>
    <row r="74" spans="1:34" x14ac:dyDescent="0.35">
      <c r="A74" s="15" t="s">
        <v>47</v>
      </c>
      <c r="B74" s="17">
        <v>91</v>
      </c>
      <c r="C74" s="17">
        <v>67</v>
      </c>
      <c r="D74" s="31">
        <f>C74/B74-1</f>
        <v>-0.26373626373626369</v>
      </c>
    </row>
    <row r="75" spans="1:34" x14ac:dyDescent="0.35">
      <c r="A75" s="15" t="s">
        <v>41</v>
      </c>
      <c r="B75" s="17">
        <v>92</v>
      </c>
      <c r="C75" s="17">
        <v>65</v>
      </c>
      <c r="D75" s="31">
        <f t="shared" si="11"/>
        <v>-0.29347826086956519</v>
      </c>
    </row>
    <row r="76" spans="1:34" x14ac:dyDescent="0.35">
      <c r="A76" s="15" t="s">
        <v>43</v>
      </c>
      <c r="B76" s="17">
        <v>83</v>
      </c>
      <c r="C76" s="17">
        <v>61</v>
      </c>
      <c r="D76" s="31">
        <f t="shared" si="11"/>
        <v>-0.26506024096385539</v>
      </c>
    </row>
    <row r="77" spans="1:34" x14ac:dyDescent="0.35">
      <c r="A77" s="15" t="s">
        <v>45</v>
      </c>
      <c r="B77" s="17">
        <v>83</v>
      </c>
      <c r="C77" s="17">
        <v>58</v>
      </c>
      <c r="D77" s="31">
        <f>C77/B77-1</f>
        <v>-0.3012048192771084</v>
      </c>
    </row>
    <row r="78" spans="1:34" x14ac:dyDescent="0.35">
      <c r="A78" s="15" t="s">
        <v>42</v>
      </c>
      <c r="B78" s="17">
        <v>83</v>
      </c>
      <c r="C78" s="17">
        <v>55</v>
      </c>
      <c r="D78" s="31">
        <f t="shared" si="11"/>
        <v>-0.33734939759036142</v>
      </c>
    </row>
    <row r="79" spans="1:34" x14ac:dyDescent="0.35">
      <c r="A79" s="15" t="s">
        <v>50</v>
      </c>
      <c r="B79" s="17">
        <v>71</v>
      </c>
      <c r="C79" s="17">
        <v>50</v>
      </c>
      <c r="D79" s="31">
        <f t="shared" si="11"/>
        <v>-0.29577464788732399</v>
      </c>
    </row>
    <row r="80" spans="1:34" x14ac:dyDescent="0.35">
      <c r="A80" s="15" t="s">
        <v>49</v>
      </c>
      <c r="B80" s="17">
        <v>67</v>
      </c>
      <c r="C80" s="17">
        <v>49</v>
      </c>
      <c r="D80" s="31">
        <f t="shared" si="11"/>
        <v>-0.26865671641791045</v>
      </c>
    </row>
    <row r="81" spans="1:4" x14ac:dyDescent="0.35">
      <c r="A81" s="15" t="s">
        <v>51</v>
      </c>
      <c r="B81" s="17">
        <v>64</v>
      </c>
      <c r="C81" s="17">
        <v>46</v>
      </c>
      <c r="D81" s="31">
        <f t="shared" si="11"/>
        <v>-0.28125</v>
      </c>
    </row>
    <row r="82" spans="1:4" ht="18.600000000000001" thickBot="1" x14ac:dyDescent="0.4">
      <c r="A82" s="15" t="s">
        <v>48</v>
      </c>
      <c r="B82" s="17">
        <v>56</v>
      </c>
      <c r="C82" s="17">
        <v>44</v>
      </c>
      <c r="D82" s="31">
        <f t="shared" si="11"/>
        <v>-0.2142857142857143</v>
      </c>
    </row>
    <row r="83" spans="1:4" ht="18.600000000000001" thickBot="1" x14ac:dyDescent="0.4">
      <c r="A83" s="51" t="s">
        <v>58</v>
      </c>
      <c r="B83" s="52">
        <v>865</v>
      </c>
      <c r="C83" s="52">
        <v>637</v>
      </c>
      <c r="D83" s="32">
        <f t="shared" si="11"/>
        <v>-0.26358381502890171</v>
      </c>
    </row>
    <row r="84" spans="1:4" ht="18.600000000000001" thickBot="1" x14ac:dyDescent="0.4">
      <c r="A84" s="51" t="s">
        <v>59</v>
      </c>
      <c r="B84" s="53">
        <v>81</v>
      </c>
      <c r="C84" s="53">
        <v>53</v>
      </c>
      <c r="D84" s="31">
        <f t="shared" si="11"/>
        <v>-0.34567901234567899</v>
      </c>
    </row>
  </sheetData>
  <sortState xmlns:xlrd2="http://schemas.microsoft.com/office/spreadsheetml/2017/richdata2" ref="Q47:Q57">
    <sortCondition descending="1" ref="Q47:Q57"/>
  </sortState>
  <phoneticPr fontId="3" type="noConversion"/>
  <pageMargins left="0.75000000000000011" right="0.75000000000000011" top="0" bottom="0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DELTAGANDE</vt:lpstr>
      <vt:lpstr>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2019-11-12T15:00:57Z</cp:lastPrinted>
  <dcterms:created xsi:type="dcterms:W3CDTF">2015-04-08T08:26:42Z</dcterms:created>
  <dcterms:modified xsi:type="dcterms:W3CDTF">2023-11-29T18:57:26Z</dcterms:modified>
</cp:coreProperties>
</file>